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/>
  <mc:AlternateContent xmlns:mc="http://schemas.openxmlformats.org/markup-compatibility/2006">
    <mc:Choice Requires="x15">
      <x15ac:absPath xmlns:x15ac="http://schemas.microsoft.com/office/spreadsheetml/2010/11/ac" url="/Users/clairesarmiento/Desktop/"/>
    </mc:Choice>
  </mc:AlternateContent>
  <xr:revisionPtr revIDLastSave="0" documentId="13_ncr:1_{9DA9F869-D7F9-6346-B676-0A9333555FE0}" xr6:coauthVersionLast="47" xr6:coauthVersionMax="47" xr10:uidLastSave="{00000000-0000-0000-0000-000000000000}"/>
  <bookViews>
    <workbookView xWindow="0" yWindow="0" windowWidth="27320" windowHeight="15360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 l="1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<sst xmlns="http://schemas.openxmlformats.org/spreadsheetml/2006/main" count="546" uniqueCount="146">
  <si>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</si>
  <si>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</si>
  <si>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</si>
  <si>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</si>
  <si>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</si>
  <si>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</si>
  <si>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</si>
  <si>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</si>
  <si>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</si>
  <si>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</si>
  <si>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</si>
  <si>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</si>
  <si>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</si>
  <si>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</si>
  <si>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</si>
  <si>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</si>
  <si>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</si>
  <si>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</si>
  <si>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</si>
  <si>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</si>
  <si>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</si>
  <si>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</si>
  <si>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</si>
  <si>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</si>
  <si>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</si>
  <si>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</si>
  <si>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</si>
  <si>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</si>
  <si>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</si>
  <si>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</si>
  <si>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</si>
  <si>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</si>
  <si>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</si>
  <si>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</si>
  <si>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</si>
  <si>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</si>
  <si>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20/09/2021</t>
  </si>
  <si>
    <t>pcmc.registry</t>
  </si>
  <si>
    <t>Old</t>
  </si>
  <si>
    <t>Male</t>
  </si>
  <si>
    <t>11/11/2019</t>
  </si>
  <si>
    <t>D. Preoperative Risk Assesment (z01.81)</t>
  </si>
  <si>
    <t>Z01.81</t>
  </si>
  <si>
    <t>Congenital hydrocephalus s/p VP shunt (1/17/19), shunt malfunction</t>
  </si>
  <si>
    <t>New</t>
  </si>
  <si>
    <t>09/02/2012</t>
  </si>
  <si>
    <t>Multiple sclerosis, in relapse, steroid resistant</t>
  </si>
  <si>
    <t>Female</t>
  </si>
  <si>
    <t>13/11/2016</t>
  </si>
  <si>
    <t>Posterior fossa mass probably ependymoma vs medulloblastoma</t>
  </si>
  <si>
    <t>19/11/2016</t>
  </si>
  <si>
    <t>Inguinal hernia, left</t>
  </si>
  <si>
    <t>18/02/2005</t>
  </si>
  <si>
    <t>B. Neuromuscular Diseases</t>
  </si>
  <si>
    <t>J98.6</t>
  </si>
  <si>
    <t>Diaphragm Paresis</t>
  </si>
  <si>
    <t>16/07/2014</t>
  </si>
  <si>
    <t>B. Lower Respiratory Tract</t>
  </si>
  <si>
    <t>5. Recurrent or Persistent Pneumonia</t>
  </si>
  <si>
    <t>Z87.01</t>
  </si>
  <si>
    <t>Recurrent pneumonia secondary to aspiration probably secondary to swallowing incoordination vs GER</t>
  </si>
  <si>
    <t>23/08/2000</t>
  </si>
  <si>
    <t>8 Pulmonary Tuberculosis (Exposure, Latent TB infection, TB Disease)</t>
  </si>
  <si>
    <t>A15</t>
  </si>
  <si>
    <t>PTB relapse, Disseminated TB</t>
  </si>
  <si>
    <t>20/11/2008</t>
  </si>
  <si>
    <t>Pulmonary Tuberculosis</t>
  </si>
  <si>
    <t>1. Pneumonia, community acquired- (PCAP A, B, C or D)</t>
  </si>
  <si>
    <t>J18.0</t>
  </si>
  <si>
    <t>Pneumonia</t>
  </si>
  <si>
    <t>18/06/2001</t>
  </si>
  <si>
    <t>A. Pleural effusion</t>
  </si>
  <si>
    <t>1. Infectious-parapneumonic, effusion, TB effusion</t>
  </si>
  <si>
    <t>J90</t>
  </si>
  <si>
    <t>Typical parapneumonic pleural effusion</t>
  </si>
  <si>
    <t>15/03/2019</t>
  </si>
  <si>
    <t>A.Pumonary Congestion/Edema</t>
  </si>
  <si>
    <t>J98.1</t>
  </si>
  <si>
    <t>Pulmonary edema secondary to High output failure secondary to severe anemia secondary to bone marrow failure</t>
  </si>
  <si>
    <t>21/07/2014</t>
  </si>
  <si>
    <t>Recurrent pneumonia secondary to aspiration secondary to GER</t>
  </si>
  <si>
    <t>15/05/2012</t>
  </si>
  <si>
    <t>Recurrent Pneumonia secondary to Aspiration secondary to Swallowing Incoordination</t>
  </si>
  <si>
    <t>Pneumonia (P. aeruginosa)</t>
  </si>
  <si>
    <t>05/05/2019</t>
  </si>
  <si>
    <t>F. Pulmonary or Lung Parenchymal Deformities</t>
  </si>
  <si>
    <t>Q33.0</t>
  </si>
  <si>
    <t>Congenital Cystic Airway Malformation</t>
  </si>
  <si>
    <t>16/04/2014</t>
  </si>
  <si>
    <t>B. Pneumothorax- including primary spontaneous and those with secondary causes</t>
  </si>
  <si>
    <t>J93</t>
  </si>
  <si>
    <t>Pneumothorax bilateral secondary to severe pneumonia</t>
  </si>
  <si>
    <t>03/01/2019</t>
  </si>
  <si>
    <t>G12.9</t>
  </si>
  <si>
    <t>Spinal Muscular Atrophy</t>
  </si>
  <si>
    <t>2. Health Care Associated pneumonia</t>
  </si>
  <si>
    <t>Healthcare Associated Pneumonia</t>
  </si>
  <si>
    <t>12/05/2019</t>
  </si>
  <si>
    <t>C. Diaphragm Deformities</t>
  </si>
  <si>
    <t>Q79.0</t>
  </si>
  <si>
    <t>Congenital Diaphragmatic Hernia, left</t>
  </si>
  <si>
    <t>29/05/2019</t>
  </si>
  <si>
    <t>C. Tumors of the Chest &amp; Lungs</t>
  </si>
  <si>
    <t>2. Malignant</t>
  </si>
  <si>
    <t>C38.2</t>
  </si>
  <si>
    <t>Posterior mediastinal masst /c Peripheral Nerve sheath tumor vs Neuroblastoma</t>
  </si>
  <si>
    <t>06/11/2018</t>
  </si>
  <si>
    <t>Health Care Associated Pneumonia</t>
  </si>
  <si>
    <t>12/04/2010</t>
  </si>
  <si>
    <t>19/09/2021</t>
  </si>
  <si>
    <t>09/10/2008</t>
  </si>
  <si>
    <t>A. Bronchial Asthma</t>
  </si>
  <si>
    <t>J45</t>
  </si>
  <si>
    <t>Bronchial asthma, mild persistent</t>
  </si>
  <si>
    <t>D. Interstitial Lung Diseases</t>
  </si>
  <si>
    <t>J84.848</t>
  </si>
  <si>
    <t>Interstitial Lung Disease</t>
  </si>
  <si>
    <t>25/07/2009</t>
  </si>
  <si>
    <t>C. Acquired diseases e.g. Bronchial stenosis due to prolonged Intubation</t>
  </si>
  <si>
    <t>J47.9</t>
  </si>
  <si>
    <t>Bronchiectasis post infectious, Saccular, Bilateral Upper &amp; Lower Lobes</t>
  </si>
  <si>
    <t>18/09/2021</t>
  </si>
  <si>
    <t>Community Acquired Pneumonia-C</t>
  </si>
  <si>
    <t>15/08/2018</t>
  </si>
  <si>
    <t>P27.9</t>
  </si>
  <si>
    <t>Bronchopulmonary Dysplasia, Severe</t>
  </si>
  <si>
    <t>17/10/2006</t>
  </si>
  <si>
    <t>10/10/2006</t>
  </si>
  <si>
    <t>31/08/2010</t>
  </si>
  <si>
    <t>E. Other diseases not specified</t>
  </si>
  <si>
    <t>Bronchiectasis, post infectious, Saccular, Bilateral Upper Lobes, Tubular Left Lower Lobe</t>
  </si>
  <si>
    <t>22/01/2018</t>
  </si>
  <si>
    <t>1. Benign</t>
  </si>
  <si>
    <t>D18.1</t>
  </si>
  <si>
    <t>Supraglottic mass t/c lymphangioma</t>
  </si>
  <si>
    <t>02/03/2018</t>
  </si>
  <si>
    <t>09/05/2007</t>
  </si>
  <si>
    <t>B. Acute Respiratory Distress Syndrome (ARDS)</t>
  </si>
  <si>
    <t>J80</t>
  </si>
  <si>
    <t>Acute Respiratory Distress Syndrome</t>
  </si>
  <si>
    <t>07/03/2003</t>
  </si>
  <si>
    <t>Health care associated pneumonia</t>
  </si>
  <si>
    <t>28/03/2015</t>
  </si>
  <si>
    <t>14/04/2019</t>
  </si>
  <si>
    <t>PCMC</t>
  </si>
  <si>
    <t>June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</si>
</sst>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8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6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1" fontId="16" fillId="2" borderId="2" xfId="1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1" fontId="0" fillId="0" borderId="0" xfId="0" applyNumberFormat="1"/>
    <xf numFmtId="0" fontId="0" fillId="0" borderId="0" xfId="0"/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tabSelected="1" zoomScale="115" zoomScaleNormal="115" workbookViewId="0">
      <selection activeCell="I16" sqref="I16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45" t="s">
        <v>34</v>
      </c>
      <c r="B3" s="45"/>
      <c r="C3" s="45"/>
      <c r="D3" s="45"/>
      <c r="E3" s="45"/>
      <c r="F3" s="45"/>
      <c r="G3" s="45"/>
      <c r="H3" s="45"/>
      <c r="I3" s="45"/>
    </row>
    <row r="4" spans="1:11" ht="20.25" customHeight="1" x14ac:dyDescent="0.15">
      <c r="A4" s="46" t="s">
        <v>35</v>
      </c>
      <c r="B4" s="46"/>
      <c r="C4" s="46"/>
      <c r="D4" s="46"/>
      <c r="E4" s="46"/>
      <c r="F4" s="46"/>
      <c r="G4" s="46"/>
      <c r="H4" s="46"/>
      <c r="I4" s="46"/>
    </row>
    <row r="5" spans="1:11" ht="36" x14ac:dyDescent="0.15">
      <c r="A5" s="42" t="s">
        <v>25</v>
      </c>
      <c r="B5" s="44" t="s">
        <v>145</v>
      </c>
      <c r="C5" s="43" t="s">
        <v>26</v>
      </c>
      <c r="D5" s="51">
        <v>2020</v>
      </c>
      <c r="E5" s="51"/>
      <c r="F5" s="43" t="s">
        <v>27</v>
      </c>
      <c r="G5" s="51" t="s">
        <v>144</v>
      </c>
      <c r="H5" s="51"/>
      <c r="I5" s="35"/>
      <c r="J5" s="35"/>
      <c r="K5" s="35"/>
    </row>
    <row r="6" spans="1:11" ht="14" x14ac:dyDescent="0.1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5" x14ac:dyDescent="0.15">
      <c r="A7" s="37"/>
      <c r="B7" s="52" t="s">
        <v>28</v>
      </c>
      <c r="C7" s="53"/>
      <c r="D7" s="52" t="s">
        <v>29</v>
      </c>
      <c r="E7" s="53"/>
      <c r="F7" s="54" t="s">
        <v>30</v>
      </c>
      <c r="G7" s="54"/>
      <c r="H7" s="37"/>
      <c r="I7" s="35"/>
      <c r="J7" s="35"/>
      <c r="K7" s="35"/>
    </row>
    <row r="8" spans="1:11" x14ac:dyDescent="0.15">
      <c r="A8" s="35"/>
      <c r="B8" s="50">
        <f>SUM(D8:G9)</f>
        <v>41</v>
      </c>
      <c r="C8" s="50"/>
      <c r="D8" s="55">
        <f>COUNTIFS('Data Sheet'!$D:$D,"New")</f>
        <v>22</v>
      </c>
      <c r="E8" s="56"/>
      <c r="F8" s="59">
        <f>COUNTIF('Data Sheet'!$D:$D,"Old")</f>
        <v>19</v>
      </c>
      <c r="G8" s="59"/>
      <c r="H8" s="35"/>
      <c r="I8" s="35"/>
      <c r="J8" s="35"/>
      <c r="K8" s="35"/>
    </row>
    <row r="9" spans="1:11" x14ac:dyDescent="0.15">
      <c r="A9" s="35"/>
      <c r="B9" s="50"/>
      <c r="C9" s="50"/>
      <c r="D9" s="57"/>
      <c r="E9" s="58"/>
      <c r="F9" s="59"/>
      <c r="G9" s="59"/>
      <c r="H9" s="35"/>
      <c r="I9" s="35"/>
      <c r="J9" s="35"/>
      <c r="K9" s="35"/>
    </row>
    <row r="10" spans="1:11" x14ac:dyDescent="0.1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15">
      <c r="A11" s="35"/>
      <c r="B11" s="54" t="s">
        <v>31</v>
      </c>
      <c r="C11" s="54"/>
      <c r="D11" s="54"/>
      <c r="E11" s="54" t="s">
        <v>32</v>
      </c>
      <c r="F11" s="54"/>
      <c r="G11" s="54"/>
      <c r="H11" s="35"/>
      <c r="I11" s="35"/>
      <c r="J11" s="35"/>
      <c r="K11" s="35"/>
    </row>
    <row r="12" spans="1:11" x14ac:dyDescent="0.15">
      <c r="A12" s="35"/>
      <c r="B12" s="50">
        <f>COUNTIF('Data Sheet'!$E:$E,"Male")</f>
        <v>32</v>
      </c>
      <c r="C12" s="50"/>
      <c r="D12" s="50"/>
      <c r="E12" s="50">
        <f>COUNTIF('Data Sheet'!$E:$E,"Female")</f>
        <v>9</v>
      </c>
      <c r="F12" s="50"/>
      <c r="G12" s="50"/>
      <c r="H12" s="35"/>
      <c r="I12" s="35"/>
      <c r="J12" s="35"/>
      <c r="K12" s="35"/>
    </row>
    <row r="13" spans="1:11" x14ac:dyDescent="0.15">
      <c r="A13" s="35"/>
      <c r="B13" s="50"/>
      <c r="C13" s="50"/>
      <c r="D13" s="50"/>
      <c r="E13" s="50"/>
      <c r="F13" s="50"/>
      <c r="G13" s="50"/>
      <c r="H13" s="35"/>
      <c r="I13" s="35"/>
      <c r="J13" s="35"/>
      <c r="K13" s="35"/>
    </row>
    <row r="14" spans="1:11" x14ac:dyDescent="0.1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15">
      <c r="A15" s="35"/>
      <c r="B15" s="49" t="s">
        <v>33</v>
      </c>
      <c r="C15" s="49"/>
      <c r="D15" s="49"/>
      <c r="E15" s="49"/>
      <c r="F15" s="49"/>
      <c r="G15" s="49"/>
      <c r="H15" s="35"/>
      <c r="I15" s="35"/>
      <c r="J15" s="35"/>
      <c r="K15" s="35"/>
    </row>
    <row r="16" spans="1:11" ht="36.75" customHeight="1" x14ac:dyDescent="0.15">
      <c r="A16" s="35"/>
      <c r="B16" s="48" t="str">
        <f>_xlfn.CONCAT("I. Congenital Malformations of the Respiratory Tract: 
",COUNTIF('Data Sheet'!$H:$H,"I. Congenital Malformations of the Respiratory Tract"))</f>
        <v>I. Congenital Malformations of the Respiratory Tract: 
2</v>
      </c>
      <c r="C16" s="47" t="str">
        <f>_xlfn.CONCAT("New Cases: 
",COUNTIFS('Data Sheet'!$H:$H,"I. Congenital Malformations of the Respiratory Tract",'Data Sheet'!$D:$D,"New"))</f>
        <v>New Cases: 
1</v>
      </c>
      <c r="D16" s="47"/>
      <c r="E16" s="48" t="str">
        <f>_xlfn.CONCAT("VI. Non-infectious Disorders of the Respiratory Tract: 
",COUNTIF('Data Sheet'!$H:$H,"VI. Non-infectious Disorders of the Respiratory Tract"))</f>
        <v>VI. Non-infectious Disorders of the Respiratory Tract: 
4</v>
      </c>
      <c r="F16" s="47" t="str">
        <f>_xlfn.CONCAT("New Cases: 
",COUNTIFS('Data Sheet'!$H:$H,"VI. Non-infectious Disorders of the Respiratory Tract",'Data Sheet'!$D:$D,"New"))</f>
        <v>New Cases: 
2</v>
      </c>
      <c r="G16" s="47"/>
      <c r="H16" s="35"/>
      <c r="I16" s="35"/>
      <c r="J16" s="35"/>
      <c r="K16" s="35"/>
    </row>
    <row r="17" spans="1:11" ht="42.75" customHeight="1" x14ac:dyDescent="0.15">
      <c r="A17" s="35"/>
      <c r="B17" s="48"/>
      <c r="C17" s="47" t="str">
        <f>_xlfn.CONCAT("Old Cases: 
",COUNTIFS('Data Sheet'!$H:$H,"I. Congenital Malformations of the Respiratory Tract",'Data Sheet'!$D:$D,"Old"))</f>
        <v>Old Cases: 
1</v>
      </c>
      <c r="D17" s="47"/>
      <c r="E17" s="48"/>
      <c r="F17" s="47" t="str">
        <f>_xlfn.CONCAT("Old Cases: 
",COUNTIFS('Data Sheet'!$H:$H,"VI. Non-infectious Disorders of the Respiratory Tract",'Data Sheet'!$D:$D,"Old"))</f>
        <v>Old Cases: 
2</v>
      </c>
      <c r="G17" s="47"/>
      <c r="H17" s="35"/>
      <c r="I17" s="35"/>
      <c r="J17" s="35"/>
      <c r="K17" s="35"/>
    </row>
    <row r="18" spans="1:11" ht="42.75" customHeight="1" x14ac:dyDescent="0.15">
      <c r="A18" s="35"/>
      <c r="B18" s="48" t="str">
        <f>_xlfn.CONCAT("II. Respiratory Disorders of the Newborn: 
",COUNTIF('Data Sheet'!$H:$H,"II. Respiratory Disorders of the Newborn"))</f>
        <v>II. Respiratory Disorders of the Newborn: 
0</v>
      </c>
      <c r="C18" s="47" t="str">
        <f>_xlfn.CONCAT("New Cases: 
",COUNTIFS('Data Sheet'!$H:$H,"II. Respiratory Disorders of the Newborn",'Data Sheet'!$D:$D,"New"))</f>
        <v>New Cases: 
0</v>
      </c>
      <c r="D18" s="47"/>
      <c r="E18" s="48" t="str">
        <f>_xlfn.CONCAT("VII. Other Diseases with Prominent Respiratory Component: 
",COUNTIF('Data Sheet'!$H:$H,"VII. Other Diseases with Prominent Respiratory Component"))</f>
        <v>VII. Other Diseases with Prominent Respiratory Component: 
2</v>
      </c>
      <c r="F18" s="47" t="str">
        <f>_xlfn.CONCAT("New Cases: 
",COUNTIFS('Data Sheet'!$H:$H,"VII. Other Diseases with Prominent Respiratory Component",'Data Sheet'!$D:$D,"New"))</f>
        <v>New Cases: 
1</v>
      </c>
      <c r="G18" s="47"/>
      <c r="H18" s="35"/>
      <c r="I18" s="35"/>
      <c r="J18" s="35"/>
      <c r="K18" s="35"/>
    </row>
    <row r="19" spans="1:11" ht="46.5" customHeight="1" x14ac:dyDescent="0.15">
      <c r="A19" s="35"/>
      <c r="B19" s="48"/>
      <c r="C19" s="47" t="str">
        <f>_xlfn.CONCAT("Old Cases: 
",COUNTIFS('Data Sheet'!$H:$H,"II. Respiratory Disorders of the Newborn",'Data Sheet'!$D:$D,"Old"))</f>
        <v>Old Cases: 
0</v>
      </c>
      <c r="D19" s="47"/>
      <c r="E19" s="48"/>
      <c r="F19" s="47" t="str">
        <f>_xlfn.CONCAT("Old Cases: 
",COUNTIFS('Data Sheet'!$H:$H,"VII. Other Diseases with Prominent Respiratory Component",'Data Sheet'!$D:$D,"Old"))</f>
        <v>Old Cases: 
1</v>
      </c>
      <c r="G19" s="47"/>
      <c r="H19" s="35"/>
      <c r="I19" s="35"/>
      <c r="J19" s="35"/>
      <c r="K19" s="40"/>
    </row>
    <row r="20" spans="1:11" ht="48.75" customHeight="1" x14ac:dyDescent="0.15">
      <c r="A20" s="35"/>
      <c r="B20" s="48" t="str">
        <f>_xlfn.CONCAT("III. Bronchopulmonary Dysplasia: 
",COUNTIF('Data Sheet'!$H:$H,"III. Bronchopulmonary Dysplasia"))</f>
        <v>III. Bronchopulmonary Dysplasia: 
1</v>
      </c>
      <c r="C20" s="47" t="e">
        <f>_xlfn.CONCAT("New Cases: 
",COUNTIFS('[1]Data Sheet'!$H:$H,"III. Bronchopulmonary Dysplasia",'[1]Data Sheet'!$D:$D,"New"))</f>
        <v>#VALUE!</v>
      </c>
      <c r="D20" s="47"/>
      <c r="E20" s="48" t="str">
        <f>_xlfn.CONCAT("VIII. Disorders of the Respiratory Tract due to Trauma: 
",COUNTIF('Data Sheet'!$H:$H,"VIII. Disorders of the Respiratory Tract due to Trauma"))</f>
        <v>VIII. Disorders of the Respiratory Tract due to Trauma: 
0</v>
      </c>
      <c r="F20" s="47" t="str">
        <f>_xlfn.CONCAT("New Cases: 
",COUNTIFS('Data Sheet'!$H:$H,"VIII. Disorders of the Respiratory Tract due to Trauma",'Data Sheet'!$D:$D,"New"))</f>
        <v>New Cases: 
0</v>
      </c>
      <c r="G20" s="47"/>
      <c r="H20" s="35"/>
      <c r="I20" s="35"/>
      <c r="J20" s="35"/>
      <c r="K20" s="41"/>
    </row>
    <row r="21" spans="1:11" ht="40.5" customHeight="1" x14ac:dyDescent="0.15">
      <c r="A21" s="35"/>
      <c r="B21" s="48"/>
      <c r="C21" s="47" t="e">
        <f>_xlfn.CONCAT("Old Cases: 
",COUNTIFS('[1]Data Sheet'!$H:$H,"III. Bronchopulmonary Dysplasia",'[1]Data Sheet'!$D:$D,"Old"))</f>
        <v>#VALUE!</v>
      </c>
      <c r="D21" s="47"/>
      <c r="E21" s="48"/>
      <c r="F21" s="47" t="str">
        <f>_xlfn.CONCAT("Old Cases: 
",COUNTIFS('Data Sheet'!$H:$H,"VIII. Disorders of the Respiratory Tract due to Trauma",'Data Sheet'!$D:$D,"Old"))</f>
        <v>Old Cases: 
0</v>
      </c>
      <c r="G21" s="47"/>
      <c r="H21" s="35"/>
      <c r="I21" s="35"/>
      <c r="J21" s="35"/>
      <c r="K21" s="41"/>
    </row>
    <row r="22" spans="1:11" ht="38.25" customHeight="1" x14ac:dyDescent="0.15">
      <c r="A22" s="35"/>
      <c r="B22" s="48" t="str">
        <f>_xlfn.CONCAT("IV. Infections of the Respiratory Tract: 
",COUNTIF('Data Sheet'!$H:$H,"IV. Infections of the Respiratory Tract"))</f>
        <v>IV. Infections of the Respiratory Tract: 
20</v>
      </c>
      <c r="C22" s="47" t="str">
        <f>_xlfn.CONCAT("New Cases: 
",COUNTIFS('Data Sheet'!$H:$H,"IV. Infections of the Respiratory Tract",'Data Sheet'!$D:$D,"New"))</f>
        <v>New Cases: 
13</v>
      </c>
      <c r="D22" s="47"/>
      <c r="E22" s="48" t="str">
        <f>_xlfn.CONCAT("IX. Airways Disease: 
",COUNTIF('Data Sheet'!$H:$H,"IX. Airways Disease"))</f>
        <v>IX. Airways Disease: 
2</v>
      </c>
      <c r="F22" s="47" t="str">
        <f>_xlfn.CONCAT("New Cases: 
",COUNTIFS('Data Sheet'!$H:$H,"IX. Airways Disease",'Data Sheet'!$D:$D,"New"))</f>
        <v>New Cases: 
0</v>
      </c>
      <c r="G22" s="47"/>
      <c r="H22" s="35"/>
      <c r="I22" s="35"/>
      <c r="J22" s="35"/>
      <c r="K22" s="41"/>
    </row>
    <row r="23" spans="1:11" ht="51" customHeight="1" x14ac:dyDescent="0.15">
      <c r="A23" s="35"/>
      <c r="B23" s="48"/>
      <c r="C23" s="47" t="str">
        <f>_xlfn.CONCAT("Old Cases: 
",COUNTIFS('Data Sheet'!$H:$H,"IV. Infections of the Respiratory Tract",'Data Sheet'!$D:$D,"Old"))</f>
        <v>Old Cases: 
7</v>
      </c>
      <c r="D23" s="47"/>
      <c r="E23" s="48"/>
      <c r="F23" s="47" t="str">
        <f>_xlfn.CONCAT("Old Cases: 
",COUNTIFS('Data Sheet'!$H:$H,"IX. Airways Disease",'Data Sheet'!$D:$D,"Old"))</f>
        <v>Old Cases: 
2</v>
      </c>
      <c r="G23" s="47"/>
      <c r="H23" s="35"/>
      <c r="I23" s="35"/>
      <c r="J23" s="35"/>
      <c r="K23" s="35"/>
    </row>
    <row r="24" spans="1:11" ht="42" customHeight="1" x14ac:dyDescent="0.15">
      <c r="A24" s="35"/>
      <c r="B24" s="48" t="str">
        <f>_xlfn.CONCAT("V. Pleural Diseases: 
",COUNTIF('Data Sheet'!$H:$H,"V. Pleural Diseases"))</f>
        <v>V. Pleural Diseases: 
2</v>
      </c>
      <c r="C24" s="47" t="str">
        <f>_xlfn.CONCAT("New Cases: 
",COUNTIFS('Data Sheet'!$H:$H,"V. Pleural Diseases",'Data Sheet'!$D:$D,"New"))</f>
        <v>New Cases: 
2</v>
      </c>
      <c r="D24" s="47"/>
      <c r="E24" s="48" t="str">
        <f>_xlfn.CONCAT("X. Others Diseases: 
",COUNTIF('Data Sheet'!$H:$H,"X. Others Diseases"))</f>
        <v>X. Others Diseases: 
8</v>
      </c>
      <c r="F24" s="47" t="str">
        <f>_xlfn.CONCAT("New Cases: 
",COUNTIFS('Data Sheet'!$H:$H,"X. Others Diseases",'Data Sheet'!$D:$D,"New"))</f>
        <v>New Cases: 
3</v>
      </c>
      <c r="G24" s="47"/>
      <c r="H24" s="35"/>
      <c r="I24" s="35"/>
      <c r="J24" s="35"/>
      <c r="K24" s="35"/>
    </row>
    <row r="25" spans="1:11" ht="46.5" customHeight="1" x14ac:dyDescent="0.15">
      <c r="A25" s="35"/>
      <c r="B25" s="48"/>
      <c r="C25" s="47" t="str">
        <f>_xlfn.CONCAT("Old Cases: 
",COUNTIFS('Data Sheet'!$H:$H,"V. Pleural Diseases",'Data Sheet'!$D:$D,"Old"))</f>
        <v>Old Cases: 
0</v>
      </c>
      <c r="D25" s="47"/>
      <c r="E25" s="48"/>
      <c r="F25" s="47" t="str">
        <f>_xlfn.CONCAT("Old Cases: 
",COUNTIFS('Data Sheet'!$H:$H,"X. Others Diseases",'Data Sheet'!$D:$D,"Old"))</f>
        <v>Old Cases: 
5</v>
      </c>
      <c r="G25" s="47"/>
      <c r="H25" s="35"/>
      <c r="I25" s="35"/>
      <c r="J25" s="35"/>
      <c r="K25" s="35"/>
    </row>
    <row r="26" spans="1:11" x14ac:dyDescent="0.1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1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  <mergeCell ref="B20:B21"/>
    <mergeCell ref="E20:E21"/>
    <mergeCell ref="F18:G18"/>
    <mergeCell ref="F19:G19"/>
    <mergeCell ref="F20:G20"/>
    <mergeCell ref="E16:E17"/>
    <mergeCell ref="B18:B19"/>
    <mergeCell ref="E18:E19"/>
    <mergeCell ref="F17:G17"/>
    <mergeCell ref="C18:D18"/>
    <mergeCell ref="C19:D19"/>
    <mergeCell ref="C25:D25"/>
    <mergeCell ref="F24:G24"/>
    <mergeCell ref="F25:G25"/>
    <mergeCell ref="C24:D24"/>
    <mergeCell ref="B24:B25"/>
    <mergeCell ref="E24:E25"/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15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5">_xlfn._xlws.FILTER('Data Sheet'!A:A,'Data Sheet'!H:H=A2,"NA")</f>
        <v>7730</v>
      </c>
      <c r="B4" s="21" t="str">
        <f>_xlfn.IFNA(VLOOKUP($A4,'Data Sheet'!$A:B,2,FALSE),"NA")</f>
        <v>20/09/2021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15/03/2019</v>
      </c>
      <c r="G4" s="24">
        <f>_xlfn.IFNA(VLOOKUP($A4,'Data Sheet'!$A:G,7,FALSE),"NA")</f>
        <v>2</v>
      </c>
      <c r="H4" s="25" t="str">
        <f>_xlfn.IFNA(VLOOKUP($A4,'Data Sheet'!$A:P,16,FALSE),"NA")</f>
        <v>A.Pumonary Congestion/Edema</v>
      </c>
      <c r="I4" s="24" t="str">
        <f>_xlfn.IFNA(VLOOKUP($A4,'Data Sheet'!$A:S,19,FALSE),"NA")</f>
        <v>J98.1</v>
      </c>
      <c r="J4" s="25" t="str">
        <f>_xlfn.IFNA(VLOOKUP($A4,'Data Sheet'!$A:T,20,FALSE),"NA")</f>
        <v>Pulmonary edema secondary to High output failure secondary to severe anemia secondary to bone marrow failure</v>
      </c>
    </row>
    <row r="5" spans="1:19" ht="13" x14ac:dyDescent="0.15">
      <c r="A5" s="20">
        <v>7530</v>
      </c>
      <c r="B5" s="21" t="str">
        <f>_xlfn.IFNA(VLOOKUP($A5,'Data Sheet'!$A:B,2,FALSE),"NA")</f>
        <v>19/09/2021</v>
      </c>
      <c r="C5" s="22" t="str">
        <f>_xlfn.IFNA(VLOOKUP($A5,'Data Sheet'!$A:C,3,FALSE),"NA")</f>
        <v>pcmc.registry</v>
      </c>
      <c r="D5" s="22" t="str">
        <f>_xlfn.IFNA(VLOOKUP($A5,'Data Sheet'!$A:D,4,FALSE),"NA")</f>
        <v>Old</v>
      </c>
      <c r="E5" s="22" t="str">
        <f>_xlfn.IFNA(VLOOKUP($A5,'Data Sheet'!$A:E,5,FALSE),"NA")</f>
        <v>Male</v>
      </c>
      <c r="F5" s="23" t="str">
        <f>_xlfn.IFNA(VLOOKUP($A5,'Data Sheet'!$A:F,6,FALSE),"NA")</f>
        <v>09/10/2008</v>
      </c>
      <c r="G5" s="26">
        <f>_xlfn.IFNA(VLOOKUP($A5,'Data Sheet'!$A:G,7,FALSE),"NA")</f>
        <v>12</v>
      </c>
      <c r="H5" s="29" t="str">
        <f>_xlfn.IFNA(VLOOKUP($A5,'Data Sheet'!$A:P,16,FALSE),"NA")</f>
        <v>D. Interstitial Lung Diseases</v>
      </c>
      <c r="I5" s="26" t="str">
        <f>_xlfn.IFNA(VLOOKUP($A5,'Data Sheet'!$A:S,19,FALSE),"NA")</f>
        <v>J84.848</v>
      </c>
      <c r="J5" s="29" t="str">
        <f>_xlfn.IFNA(VLOOKUP($A5,'Data Sheet'!$A:T,20,FALSE),"NA")</f>
        <v>Interstitial Lung Disease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Sheet'!$A:P,16,FALSE),"NA")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3" t="s">
        <v>22</v>
      </c>
      <c r="B2" s="61"/>
      <c r="C2" s="61"/>
      <c r="D2" s="61"/>
      <c r="E2" s="61"/>
      <c r="F2" s="61"/>
      <c r="G2" s="61"/>
      <c r="H2" s="61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4" t="str">
        <f>_xlfn.IFNA(VLOOKUP($A4,'Data Sheet'!$A:S,19,FALSE),"NA")</f>
        <v>NA</v>
      </c>
      <c r="I4" s="25" t="str">
        <f>_xlfn.IFNA(VLOOKUP($A4,'Data Sheet'!$A:T,20,FALSE),"NA")</f>
        <v>NA</v>
      </c>
    </row>
    <row r="5" spans="1:18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3" x14ac:dyDescent="0.1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3" x14ac:dyDescent="0.1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3" x14ac:dyDescent="0.1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3" x14ac:dyDescent="0.1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3" x14ac:dyDescent="0.1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3" x14ac:dyDescent="0.1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4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16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5">_xlfn._xlws.FILTER('Data Sheet'!A:A,'Data Sheet'!H:H=A2,"NA")</f>
        <v>7529</v>
      </c>
      <c r="B4" s="21" t="str">
        <f>_xlfn.IFNA(VLOOKUP($A4,'Data Sheet'!$A:B,2,FALSE),"NA")</f>
        <v>19/09/2021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Old</v>
      </c>
      <c r="E4" s="22" t="str">
        <f>_xlfn.IFNA(VLOOKUP($A4,'Data Sheet'!$A:E,5,FALSE),"NA")</f>
        <v>Male</v>
      </c>
      <c r="F4" s="23" t="str">
        <f>_xlfn.IFNA(VLOOKUP($A4,'Data Sheet'!$A:F,6,FALSE),"NA")</f>
        <v>25/07/2009</v>
      </c>
      <c r="G4" s="24">
        <f>_xlfn.IFNA(VLOOKUP($A4,'Data Sheet'!$A:G,7,FALSE),"NA")</f>
        <v>12</v>
      </c>
      <c r="H4" s="29" t="str">
        <f>_xlfn.IFNA(VLOOKUP($A4,'Data Sheet'!$A:Q,17,FALSE),"NA")</f>
        <v>C. Acquired diseases e.g. Bronchial stenosis due to prolonged Intubation</v>
      </c>
      <c r="I4" s="24" t="str">
        <f>_xlfn.IFNA(VLOOKUP($A4,'Data Sheet'!$A:S,19,FALSE),"NA")</f>
        <v>J47.9</v>
      </c>
      <c r="J4" s="25" t="str">
        <f>_xlfn.IFNA(VLOOKUP($A4,'Data Sheet'!$A:T,20,FALSE),"NA")</f>
        <v>Bronchiectasis post infectious, Saccular, Bilateral Upper &amp; Lower Lobes</v>
      </c>
    </row>
    <row r="5" spans="1:19" ht="13" x14ac:dyDescent="0.15">
      <c r="A5" s="20">
        <v>7528</v>
      </c>
      <c r="B5" s="21" t="str">
        <f>_xlfn.IFNA(VLOOKUP($A5,'Data Sheet'!$A:B,2,FALSE),"NA")</f>
        <v>18/09/2021</v>
      </c>
      <c r="C5" s="22" t="str">
        <f>_xlfn.IFNA(VLOOKUP($A5,'Data Sheet'!$A:C,3,FALSE),"NA")</f>
        <v>pcmc.registry</v>
      </c>
      <c r="D5" s="22" t="str">
        <f>_xlfn.IFNA(VLOOKUP($A5,'Data Sheet'!$A:D,4,FALSE),"NA")</f>
        <v>Old</v>
      </c>
      <c r="E5" s="22" t="str">
        <f>_xlfn.IFNA(VLOOKUP($A5,'Data Sheet'!$A:E,5,FALSE),"NA")</f>
        <v>Male</v>
      </c>
      <c r="F5" s="23" t="str">
        <f>_xlfn.IFNA(VLOOKUP($A5,'Data Sheet'!$A:F,6,FALSE),"NA")</f>
        <v>25/07/2009</v>
      </c>
      <c r="G5" s="26">
        <f>_xlfn.IFNA(VLOOKUP($A5,'Data Sheet'!$A:G,7,FALSE),"NA")</f>
        <v>12</v>
      </c>
      <c r="H5" s="29" t="str">
        <f>_xlfn.IFNA(VLOOKUP($A5,'Data Sheet'!$A:Q,17,FALSE),"NA")</f>
        <v>C. Acquired diseases e.g. Bronchial stenosis due to prolonged Intubation</v>
      </c>
      <c r="I5" s="26" t="str">
        <f>_xlfn.IFNA(VLOOKUP($A5,'Data Sheet'!$A:S,19,FALSE),"NA")</f>
        <v>J47.9</v>
      </c>
      <c r="J5" s="29" t="str">
        <f>_xlfn.IFNA(VLOOKUP($A5,'Data Sheet'!$A:T,20,FALSE),"NA")</f>
        <v>Bronchiectasis post infectious, Saccular, Bilateral Upper &amp; Lower Lobes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17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11">_xlfn._xlws.FILTER('Data Sheet'!A:A,'Data Sheet'!H:H=A2,"NA")</f>
        <v>7740</v>
      </c>
      <c r="B4" s="21" t="str">
        <f>_xlfn.IFNA(VLOOKUP($A4,'Data Sheet'!$A:B,2,FALSE),"NA")</f>
        <v>20/09/2021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Old</v>
      </c>
      <c r="E4" s="22" t="str">
        <f>_xlfn.IFNA(VLOOKUP($A4,'Data Sheet'!$A:E,5,FALSE),"NA")</f>
        <v>Male</v>
      </c>
      <c r="F4" s="23" t="str">
        <f>_xlfn.IFNA(VLOOKUP($A4,'Data Sheet'!$A:F,6,FALSE),"NA")</f>
        <v>11/11/2019</v>
      </c>
      <c r="G4" s="24">
        <f>_xlfn.IFNA(VLOOKUP($A4,'Data Sheet'!$A:G,7,FALSE),"NA")</f>
        <v>1</v>
      </c>
      <c r="H4" s="25" t="str">
        <f>_xlfn.IFNA(VLOOKUP($A4,'Data Sheet'!$A:R,18,FALSE),"NA")</f>
        <v>D. Preoperative Risk Assesment (z01.81)</v>
      </c>
      <c r="I4" s="24" t="str">
        <f>_xlfn.IFNA(VLOOKUP($A4,'Data Sheet'!$A:S,19,FALSE),"NA")</f>
        <v>Z01.81</v>
      </c>
      <c r="J4" s="25" t="str">
        <f>_xlfn.IFNA(VLOOKUP($A4,'Data Sheet'!$A:T,20,FALSE),"NA")</f>
        <v>Congenital hydrocephalus s/p VP shunt (1/17/19), shunt malfunction</v>
      </c>
    </row>
    <row r="5" spans="1:19" ht="13" x14ac:dyDescent="0.15">
      <c r="A5" s="20">
        <v>7739</v>
      </c>
      <c r="B5" s="21" t="str">
        <f>_xlfn.IFNA(VLOOKUP($A5,'Data Sheet'!$A:B,2,FALSE),"NA")</f>
        <v>20/09/2021</v>
      </c>
      <c r="C5" s="22" t="str">
        <f>_xlfn.IFNA(VLOOKUP($A5,'Data Sheet'!$A:C,3,FALSE),"NA")</f>
        <v>pcmc.registry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09/02/2012</v>
      </c>
      <c r="G5" s="26">
        <f>_xlfn.IFNA(VLOOKUP($A5,'Data Sheet'!$A:G,7,FALSE),"NA")</f>
        <v>9</v>
      </c>
      <c r="H5" s="29" t="str">
        <f>_xlfn.IFNA(VLOOKUP($A5,'Data Sheet'!$A:R,18,FALSE),"NA")</f>
        <v>D. Preoperative Risk Assesment (z01.81)</v>
      </c>
      <c r="I5" s="26" t="str">
        <f>_xlfn.IFNA(VLOOKUP($A5,'Data Sheet'!$A:S,19,FALSE),"NA")</f>
        <v>Z01.81</v>
      </c>
      <c r="J5" s="29" t="str">
        <f>_xlfn.IFNA(VLOOKUP($A5,'Data Sheet'!$A:T,20,FALSE),"NA")</f>
        <v>Multiple sclerosis, in relapse, steroid resistant</v>
      </c>
    </row>
    <row r="6" spans="1:19" ht="13" x14ac:dyDescent="0.15">
      <c r="A6" s="20">
        <v>7738</v>
      </c>
      <c r="B6" s="21" t="str">
        <f>_xlfn.IFNA(VLOOKUP($A6,'Data Sheet'!$A:B,2,FALSE),"NA")</f>
        <v>20/09/2021</v>
      </c>
      <c r="C6" s="22" t="str">
        <f>_xlfn.IFNA(VLOOKUP($A6,'Data Sheet'!$A:C,3,FALSE),"NA")</f>
        <v>pcmc.registry</v>
      </c>
      <c r="D6" s="22" t="str">
        <f>_xlfn.IFNA(VLOOKUP($A6,'Data Sheet'!$A:D,4,FALSE),"NA")</f>
        <v>New</v>
      </c>
      <c r="E6" s="22" t="str">
        <f>_xlfn.IFNA(VLOOKUP($A6,'Data Sheet'!$A:E,5,FALSE),"NA")</f>
        <v>Female</v>
      </c>
      <c r="F6" s="23" t="str">
        <f>_xlfn.IFNA(VLOOKUP($A6,'Data Sheet'!$A:F,6,FALSE),"NA")</f>
        <v>13/11/2016</v>
      </c>
      <c r="G6" s="26">
        <f>_xlfn.IFNA(VLOOKUP($A6,'Data Sheet'!$A:G,7,FALSE),"NA")</f>
        <v>4</v>
      </c>
      <c r="H6" s="29" t="str">
        <f>_xlfn.IFNA(VLOOKUP($A6,'Data Sheet'!$A:R,18,FALSE),"NA")</f>
        <v>D. Preoperative Risk Assesment (z01.81)</v>
      </c>
      <c r="I6" s="26" t="str">
        <f>_xlfn.IFNA(VLOOKUP($A6,'Data Sheet'!$A:S,19,FALSE),"NA")</f>
        <v>Z01.81</v>
      </c>
      <c r="J6" s="29" t="str">
        <f>_xlfn.IFNA(VLOOKUP($A6,'Data Sheet'!$A:T,20,FALSE),"NA")</f>
        <v>Posterior fossa mass probably ependymoma vs medulloblastoma</v>
      </c>
    </row>
    <row r="7" spans="1:19" ht="13" x14ac:dyDescent="0.15">
      <c r="A7" s="20">
        <v>7737</v>
      </c>
      <c r="B7" s="21" t="str">
        <f>_xlfn.IFNA(VLOOKUP($A7,'Data Sheet'!$A:B,2,FALSE),"NA")</f>
        <v>20/09/2021</v>
      </c>
      <c r="C7" s="22" t="str">
        <f>_xlfn.IFNA(VLOOKUP($A7,'Data Sheet'!$A:C,3,FALSE),"NA")</f>
        <v>pcmc.registry</v>
      </c>
      <c r="D7" s="22" t="str">
        <f>_xlfn.IFNA(VLOOKUP($A7,'Data Sheet'!$A:D,4,FALSE),"NA")</f>
        <v>New</v>
      </c>
      <c r="E7" s="22" t="str">
        <f>_xlfn.IFNA(VLOOKUP($A7,'Data Sheet'!$A:E,5,FALSE),"NA")</f>
        <v>Female</v>
      </c>
      <c r="F7" s="23" t="str">
        <f>_xlfn.IFNA(VLOOKUP($A7,'Data Sheet'!$A:F,6,FALSE),"NA")</f>
        <v>19/11/2016</v>
      </c>
      <c r="G7" s="26">
        <f>_xlfn.IFNA(VLOOKUP($A7,'Data Sheet'!$A:G,7,FALSE),"NA")</f>
        <v>4</v>
      </c>
      <c r="H7" s="29" t="str">
        <f>_xlfn.IFNA(VLOOKUP($A7,'Data Sheet'!$A:R,18,FALSE),"NA")</f>
        <v>D. Preoperative Risk Assesment (z01.81)</v>
      </c>
      <c r="I7" s="26" t="str">
        <f>_xlfn.IFNA(VLOOKUP($A7,'Data Sheet'!$A:S,19,FALSE),"NA")</f>
        <v>Z01.81</v>
      </c>
      <c r="J7" s="29" t="str">
        <f>_xlfn.IFNA(VLOOKUP($A7,'Data Sheet'!$A:T,20,FALSE),"NA")</f>
        <v>Inguinal hernia, left</v>
      </c>
    </row>
    <row r="8" spans="1:19" ht="13" x14ac:dyDescent="0.15">
      <c r="A8" s="20">
        <v>7736</v>
      </c>
      <c r="B8" s="21" t="str">
        <f>_xlfn.IFNA(VLOOKUP($A8,'Data Sheet'!$A:B,2,FALSE),"NA")</f>
        <v>20/09/2021</v>
      </c>
      <c r="C8" s="22" t="str">
        <f>_xlfn.IFNA(VLOOKUP($A8,'Data Sheet'!$A:C,3,FALSE),"NA")</f>
        <v>pcmc.registry</v>
      </c>
      <c r="D8" s="22" t="str">
        <f>_xlfn.IFNA(VLOOKUP($A8,'Data Sheet'!$A:D,4,FALSE),"NA")</f>
        <v>Old</v>
      </c>
      <c r="E8" s="22" t="str">
        <f>_xlfn.IFNA(VLOOKUP($A8,'Data Sheet'!$A:E,5,FALSE),"NA")</f>
        <v>Female</v>
      </c>
      <c r="F8" s="23" t="str">
        <f>_xlfn.IFNA(VLOOKUP($A8,'Data Sheet'!$A:F,6,FALSE),"NA")</f>
        <v>18/02/2005</v>
      </c>
      <c r="G8" s="26">
        <f>_xlfn.IFNA(VLOOKUP($A8,'Data Sheet'!$A:G,7,FALSE),"NA")</f>
        <v>16</v>
      </c>
      <c r="H8" s="29" t="str">
        <f>_xlfn.IFNA(VLOOKUP($A8,'Data Sheet'!$A:R,18,FALSE),"NA")</f>
        <v>B. Neuromuscular Diseases</v>
      </c>
      <c r="I8" s="26" t="str">
        <f>_xlfn.IFNA(VLOOKUP($A8,'Data Sheet'!$A:S,19,FALSE),"NA")</f>
        <v>J98.6</v>
      </c>
      <c r="J8" s="29" t="str">
        <f>_xlfn.IFNA(VLOOKUP($A8,'Data Sheet'!$A:T,20,FALSE),"NA")</f>
        <v>Diaphragm Paresis</v>
      </c>
    </row>
    <row r="9" spans="1:19" ht="13" x14ac:dyDescent="0.15">
      <c r="A9" s="20">
        <v>7688</v>
      </c>
      <c r="B9" s="21" t="str">
        <f>_xlfn.IFNA(VLOOKUP($A9,'Data Sheet'!$A:B,2,FALSE),"NA")</f>
        <v>20/09/2021</v>
      </c>
      <c r="C9" s="22" t="str">
        <f>_xlfn.IFNA(VLOOKUP($A9,'Data Sheet'!$A:C,3,FALSE),"NA")</f>
        <v>pcmc.registry</v>
      </c>
      <c r="D9" s="22" t="str">
        <f>_xlfn.IFNA(VLOOKUP($A9,'Data Sheet'!$A:D,4,FALSE),"NA")</f>
        <v>Old</v>
      </c>
      <c r="E9" s="22" t="str">
        <f>_xlfn.IFNA(VLOOKUP($A9,'Data Sheet'!$A:E,5,FALSE),"NA")</f>
        <v>Male</v>
      </c>
      <c r="F9" s="23" t="str">
        <f>_xlfn.IFNA(VLOOKUP($A9,'Data Sheet'!$A:F,6,FALSE),"NA")</f>
        <v>03/01/2019</v>
      </c>
      <c r="G9" s="26">
        <f>_xlfn.IFNA(VLOOKUP($A9,'Data Sheet'!$A:G,7,FALSE),"NA")</f>
        <v>2</v>
      </c>
      <c r="H9" s="29" t="str">
        <f>_xlfn.IFNA(VLOOKUP($A9,'Data Sheet'!$A:R,18,FALSE),"NA")</f>
        <v>B. Neuromuscular Diseases</v>
      </c>
      <c r="I9" s="26" t="str">
        <f>_xlfn.IFNA(VLOOKUP($A9,'Data Sheet'!$A:S,19,FALSE),"NA")</f>
        <v>G12.9</v>
      </c>
      <c r="J9" s="29" t="str">
        <f>_xlfn.IFNA(VLOOKUP($A9,'Data Sheet'!$A:T,20,FALSE),"NA")</f>
        <v>Spinal Muscular Atrophy</v>
      </c>
    </row>
    <row r="10" spans="1:19" ht="13" x14ac:dyDescent="0.15">
      <c r="A10" s="20">
        <v>7522</v>
      </c>
      <c r="B10" s="21" t="str">
        <f>_xlfn.IFNA(VLOOKUP($A10,'Data Sheet'!$A:B,2,FALSE),"NA")</f>
        <v>18/09/2021</v>
      </c>
      <c r="C10" s="22" t="str">
        <f>_xlfn.IFNA(VLOOKUP($A10,'Data Sheet'!$A:C,3,FALSE),"NA")</f>
        <v>pcmc.registry</v>
      </c>
      <c r="D10" s="22" t="str">
        <f>_xlfn.IFNA(VLOOKUP($A10,'Data Sheet'!$A:D,4,FALSE),"NA")</f>
        <v>Old</v>
      </c>
      <c r="E10" s="22" t="str">
        <f>_xlfn.IFNA(VLOOKUP($A10,'Data Sheet'!$A:E,5,FALSE),"NA")</f>
        <v>Female</v>
      </c>
      <c r="F10" s="23" t="str">
        <f>_xlfn.IFNA(VLOOKUP($A10,'Data Sheet'!$A:F,6,FALSE),"NA")</f>
        <v>31/08/2010</v>
      </c>
      <c r="G10" s="26">
        <f>_xlfn.IFNA(VLOOKUP($A10,'Data Sheet'!$A:G,7,FALSE),"NA")</f>
        <v>11</v>
      </c>
      <c r="H10" s="29" t="str">
        <f>_xlfn.IFNA(VLOOKUP($A10,'Data Sheet'!$A:R,18,FALSE),"NA")</f>
        <v>E. Other diseases not specified</v>
      </c>
      <c r="I10" s="26" t="str">
        <f>_xlfn.IFNA(VLOOKUP($A10,'Data Sheet'!$A:S,19,FALSE),"NA")</f>
        <v>J47.9</v>
      </c>
      <c r="J10" s="29" t="str">
        <f>_xlfn.IFNA(VLOOKUP($A10,'Data Sheet'!$A:T,20,FALSE),"NA")</f>
        <v>Bronchiectasis, post infectious, Saccular, Bilateral Upper Lobes, Tubular Left Lower Lobe</v>
      </c>
    </row>
    <row r="11" spans="1:19" ht="13" x14ac:dyDescent="0.15">
      <c r="A11" s="20">
        <v>7519</v>
      </c>
      <c r="B11" s="21" t="str">
        <f>_xlfn.IFNA(VLOOKUP($A11,'Data Sheet'!$A:B,2,FALSE),"NA")</f>
        <v>18/09/2021</v>
      </c>
      <c r="C11" s="22" t="str">
        <f>_xlfn.IFNA(VLOOKUP($A11,'Data Sheet'!$A:C,3,FALSE),"NA")</f>
        <v>pcmc.registry</v>
      </c>
      <c r="D11" s="22" t="str">
        <f>_xlfn.IFNA(VLOOKUP($A11,'Data Sheet'!$A:D,4,FALSE),"NA")</f>
        <v>Old</v>
      </c>
      <c r="E11" s="22" t="str">
        <f>_xlfn.IFNA(VLOOKUP($A11,'Data Sheet'!$A:E,5,FALSE),"NA")</f>
        <v>Female</v>
      </c>
      <c r="F11" s="23" t="str">
        <f>_xlfn.IFNA(VLOOKUP($A11,'Data Sheet'!$A:F,6,FALSE),"NA")</f>
        <v>02/03/2018</v>
      </c>
      <c r="G11" s="26">
        <f>_xlfn.IFNA(VLOOKUP($A11,'Data Sheet'!$A:G,7,FALSE),"NA")</f>
        <v>3</v>
      </c>
      <c r="H11" s="29" t="str">
        <f>_xlfn.IFNA(VLOOKUP($A11,'Data Sheet'!$A:R,18,FALSE),"NA")</f>
        <v>B. Neuromuscular Diseases</v>
      </c>
      <c r="I11" s="26" t="str">
        <f>_xlfn.IFNA(VLOOKUP($A11,'Data Sheet'!$A:S,19,FALSE),"NA")</f>
        <v>G12.9</v>
      </c>
      <c r="J11" s="29" t="str">
        <f>_xlfn.IFNA(VLOOKUP($A11,'Data Sheet'!$A:T,20,FALSE),"NA")</f>
        <v>Spinal Muscular Atrophy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workbookViewId="0">
      <selection activeCell="J37" sqref="J37"/>
    </sheetView>
  </sheetViews>
  <sheetFormatPr baseColWidth="10" defaultColWidth="8.83203125" defaultRowHeight="13" x14ac:dyDescent="0.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959"/>
  <sheetViews>
    <sheetView workbookViewId="0">
      <selection sqref="A1:A1048576"/>
    </sheetView>
  </sheetViews>
  <sheetFormatPr baseColWidth="10" defaultColWidth="14.5" defaultRowHeight="15.75" customHeight="1" x14ac:dyDescent="0.15"/>
  <cols>
    <col min="1" max="1" width="5.5" customWidth="1"/>
    <col min="8" max="8" width="51.5" customWidth="1"/>
    <col min="9" max="9" width="19.6640625" customWidth="1"/>
  </cols>
  <sheetData>
    <row r="1" spans="1:20" ht="15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65" customFormat="1" ht="13" x14ac:dyDescent="0.15">
      <c r="A2" s="64">
        <v>7740</v>
      </c>
      <c r="B2" s="65" t="s">
        <v>36</v>
      </c>
      <c r="C2" s="65" t="s">
        <v>37</v>
      </c>
      <c r="D2" s="65" t="s">
        <v>38</v>
      </c>
      <c r="E2" s="65" t="s">
        <v>39</v>
      </c>
      <c r="F2" s="65" t="s">
        <v>40</v>
      </c>
      <c r="G2" s="64">
        <v>1</v>
      </c>
      <c r="H2" s="65" t="s">
        <v>17</v>
      </c>
      <c r="R2" s="65" t="s">
        <v>41</v>
      </c>
      <c r="S2" s="65" t="s">
        <v>42</v>
      </c>
      <c r="T2" s="65" t="s">
        <v>43</v>
      </c>
    </row>
    <row r="3" spans="1:20" s="65" customFormat="1" ht="13" x14ac:dyDescent="0.15">
      <c r="A3" s="64">
        <v>7739</v>
      </c>
      <c r="B3" s="65" t="s">
        <v>36</v>
      </c>
      <c r="C3" s="65" t="s">
        <v>37</v>
      </c>
      <c r="D3" s="65" t="s">
        <v>44</v>
      </c>
      <c r="E3" s="65" t="s">
        <v>39</v>
      </c>
      <c r="F3" s="65" t="s">
        <v>45</v>
      </c>
      <c r="G3" s="64">
        <v>9</v>
      </c>
      <c r="H3" s="65" t="s">
        <v>17</v>
      </c>
      <c r="R3" s="65" t="s">
        <v>41</v>
      </c>
      <c r="S3" s="65" t="s">
        <v>42</v>
      </c>
      <c r="T3" s="65" t="s">
        <v>46</v>
      </c>
    </row>
    <row r="4" spans="1:20" s="65" customFormat="1" ht="13" x14ac:dyDescent="0.15">
      <c r="A4" s="64">
        <v>7738</v>
      </c>
      <c r="B4" s="65" t="s">
        <v>36</v>
      </c>
      <c r="C4" s="65" t="s">
        <v>37</v>
      </c>
      <c r="D4" s="65" t="s">
        <v>44</v>
      </c>
      <c r="E4" s="65" t="s">
        <v>47</v>
      </c>
      <c r="F4" s="65" t="s">
        <v>48</v>
      </c>
      <c r="G4" s="64">
        <v>4</v>
      </c>
      <c r="H4" s="65" t="s">
        <v>17</v>
      </c>
      <c r="R4" s="65" t="s">
        <v>41</v>
      </c>
      <c r="S4" s="65" t="s">
        <v>42</v>
      </c>
      <c r="T4" s="65" t="s">
        <v>49</v>
      </c>
    </row>
    <row r="5" spans="1:20" s="65" customFormat="1" ht="13" x14ac:dyDescent="0.15">
      <c r="A5" s="64">
        <v>7737</v>
      </c>
      <c r="B5" s="65" t="s">
        <v>36</v>
      </c>
      <c r="C5" s="65" t="s">
        <v>37</v>
      </c>
      <c r="D5" s="65" t="s">
        <v>44</v>
      </c>
      <c r="E5" s="65" t="s">
        <v>47</v>
      </c>
      <c r="F5" s="65" t="s">
        <v>50</v>
      </c>
      <c r="G5" s="64">
        <v>4</v>
      </c>
      <c r="H5" s="65" t="s">
        <v>17</v>
      </c>
      <c r="R5" s="65" t="s">
        <v>41</v>
      </c>
      <c r="S5" s="65" t="s">
        <v>42</v>
      </c>
      <c r="T5" s="65" t="s">
        <v>51</v>
      </c>
    </row>
    <row r="6" spans="1:20" s="65" customFormat="1" ht="13" x14ac:dyDescent="0.15">
      <c r="A6" s="64">
        <v>7736</v>
      </c>
      <c r="B6" s="65" t="s">
        <v>36</v>
      </c>
      <c r="C6" s="65" t="s">
        <v>37</v>
      </c>
      <c r="D6" s="65" t="s">
        <v>38</v>
      </c>
      <c r="E6" s="65" t="s">
        <v>47</v>
      </c>
      <c r="F6" s="65" t="s">
        <v>52</v>
      </c>
      <c r="G6" s="64">
        <v>16</v>
      </c>
      <c r="H6" s="65" t="s">
        <v>17</v>
      </c>
      <c r="R6" s="65" t="s">
        <v>53</v>
      </c>
      <c r="S6" s="65" t="s">
        <v>54</v>
      </c>
      <c r="T6" s="65" t="s">
        <v>55</v>
      </c>
    </row>
    <row r="7" spans="1:20" s="65" customFormat="1" ht="13" x14ac:dyDescent="0.15">
      <c r="A7" s="64">
        <v>7735</v>
      </c>
      <c r="B7" s="65" t="s">
        <v>36</v>
      </c>
      <c r="C7" s="65" t="s">
        <v>37</v>
      </c>
      <c r="D7" s="65" t="s">
        <v>44</v>
      </c>
      <c r="E7" s="65" t="s">
        <v>39</v>
      </c>
      <c r="F7" s="65" t="s">
        <v>56</v>
      </c>
      <c r="G7" s="64">
        <v>7</v>
      </c>
      <c r="H7" s="65" t="s">
        <v>9</v>
      </c>
      <c r="J7" s="65" t="s">
        <v>57</v>
      </c>
      <c r="K7" s="65" t="s">
        <v>58</v>
      </c>
      <c r="S7" s="65" t="s">
        <v>59</v>
      </c>
      <c r="T7" s="65" t="s">
        <v>60</v>
      </c>
    </row>
    <row r="8" spans="1:20" s="65" customFormat="1" ht="13" x14ac:dyDescent="0.15">
      <c r="A8" s="64">
        <v>7734</v>
      </c>
      <c r="B8" s="65" t="s">
        <v>36</v>
      </c>
      <c r="C8" s="65" t="s">
        <v>37</v>
      </c>
      <c r="D8" s="65" t="s">
        <v>44</v>
      </c>
      <c r="E8" s="65" t="s">
        <v>47</v>
      </c>
      <c r="F8" s="65" t="s">
        <v>61</v>
      </c>
      <c r="G8" s="64">
        <v>21</v>
      </c>
      <c r="H8" s="65" t="s">
        <v>9</v>
      </c>
      <c r="J8" s="65" t="s">
        <v>57</v>
      </c>
      <c r="K8" s="65" t="s">
        <v>62</v>
      </c>
      <c r="S8" s="65" t="s">
        <v>63</v>
      </c>
      <c r="T8" s="65" t="s">
        <v>64</v>
      </c>
    </row>
    <row r="9" spans="1:20" s="65" customFormat="1" ht="13" x14ac:dyDescent="0.15">
      <c r="A9" s="64">
        <v>7733</v>
      </c>
      <c r="B9" s="65" t="s">
        <v>36</v>
      </c>
      <c r="C9" s="65" t="s">
        <v>37</v>
      </c>
      <c r="D9" s="65" t="s">
        <v>44</v>
      </c>
      <c r="E9" s="65" t="s">
        <v>39</v>
      </c>
      <c r="F9" s="65" t="s">
        <v>65</v>
      </c>
      <c r="G9" s="64">
        <v>12</v>
      </c>
      <c r="H9" s="65" t="s">
        <v>9</v>
      </c>
      <c r="J9" s="65" t="s">
        <v>57</v>
      </c>
      <c r="K9" s="65" t="s">
        <v>62</v>
      </c>
      <c r="S9" s="65" t="s">
        <v>63</v>
      </c>
      <c r="T9" s="65" t="s">
        <v>66</v>
      </c>
    </row>
    <row r="10" spans="1:20" s="65" customFormat="1" ht="13" x14ac:dyDescent="0.15">
      <c r="A10" s="64">
        <v>7732</v>
      </c>
      <c r="B10" s="65" t="s">
        <v>36</v>
      </c>
      <c r="C10" s="65" t="s">
        <v>37</v>
      </c>
      <c r="D10" s="65" t="s">
        <v>44</v>
      </c>
      <c r="E10" s="65" t="s">
        <v>39</v>
      </c>
      <c r="F10" s="65" t="s">
        <v>65</v>
      </c>
      <c r="G10" s="64">
        <v>12</v>
      </c>
      <c r="H10" s="65" t="s">
        <v>9</v>
      </c>
      <c r="J10" s="65" t="s">
        <v>57</v>
      </c>
      <c r="K10" s="65" t="s">
        <v>67</v>
      </c>
      <c r="S10" s="65" t="s">
        <v>68</v>
      </c>
      <c r="T10" s="65" t="s">
        <v>69</v>
      </c>
    </row>
    <row r="11" spans="1:20" s="65" customFormat="1" ht="13" x14ac:dyDescent="0.15">
      <c r="A11" s="64">
        <v>7731</v>
      </c>
      <c r="B11" s="65" t="s">
        <v>36</v>
      </c>
      <c r="C11" s="65" t="s">
        <v>37</v>
      </c>
      <c r="D11" s="65" t="s">
        <v>44</v>
      </c>
      <c r="E11" s="65" t="s">
        <v>39</v>
      </c>
      <c r="F11" s="65" t="s">
        <v>70</v>
      </c>
      <c r="G11" s="64">
        <v>20</v>
      </c>
      <c r="H11" s="65" t="s">
        <v>11</v>
      </c>
      <c r="L11" s="65" t="s">
        <v>71</v>
      </c>
      <c r="M11" s="65" t="s">
        <v>72</v>
      </c>
      <c r="S11" s="65" t="s">
        <v>73</v>
      </c>
      <c r="T11" s="65" t="s">
        <v>74</v>
      </c>
    </row>
    <row r="12" spans="1:20" s="65" customFormat="1" ht="13" x14ac:dyDescent="0.15">
      <c r="A12" s="64">
        <v>7730</v>
      </c>
      <c r="B12" s="65" t="s">
        <v>36</v>
      </c>
      <c r="C12" s="65" t="s">
        <v>37</v>
      </c>
      <c r="D12" s="65" t="s">
        <v>44</v>
      </c>
      <c r="E12" s="65" t="s">
        <v>39</v>
      </c>
      <c r="F12" s="65" t="s">
        <v>75</v>
      </c>
      <c r="G12" s="64">
        <v>2</v>
      </c>
      <c r="H12" s="65" t="s">
        <v>15</v>
      </c>
      <c r="P12" s="65" t="s">
        <v>76</v>
      </c>
      <c r="S12" s="65" t="s">
        <v>77</v>
      </c>
      <c r="T12" s="65" t="s">
        <v>78</v>
      </c>
    </row>
    <row r="13" spans="1:20" s="65" customFormat="1" ht="13" x14ac:dyDescent="0.15">
      <c r="A13" s="64">
        <v>7729</v>
      </c>
      <c r="B13" s="65" t="s">
        <v>36</v>
      </c>
      <c r="C13" s="65" t="s">
        <v>37</v>
      </c>
      <c r="D13" s="65" t="s">
        <v>44</v>
      </c>
      <c r="E13" s="65" t="s">
        <v>39</v>
      </c>
      <c r="F13" s="65" t="s">
        <v>79</v>
      </c>
      <c r="G13" s="64">
        <v>7</v>
      </c>
      <c r="H13" s="65" t="s">
        <v>9</v>
      </c>
      <c r="J13" s="65" t="s">
        <v>57</v>
      </c>
      <c r="K13" s="65" t="s">
        <v>58</v>
      </c>
      <c r="S13" s="65" t="s">
        <v>59</v>
      </c>
      <c r="T13" s="65" t="s">
        <v>80</v>
      </c>
    </row>
    <row r="14" spans="1:20" s="65" customFormat="1" ht="13" x14ac:dyDescent="0.15">
      <c r="A14" s="64">
        <v>7697</v>
      </c>
      <c r="B14" s="65" t="s">
        <v>36</v>
      </c>
      <c r="C14" s="65" t="s">
        <v>37</v>
      </c>
      <c r="D14" s="65" t="s">
        <v>44</v>
      </c>
      <c r="E14" s="65" t="s">
        <v>39</v>
      </c>
      <c r="F14" s="65" t="s">
        <v>81</v>
      </c>
      <c r="G14" s="64">
        <v>9</v>
      </c>
      <c r="H14" s="65" t="s">
        <v>9</v>
      </c>
      <c r="J14" s="65" t="s">
        <v>57</v>
      </c>
      <c r="K14" s="65" t="s">
        <v>58</v>
      </c>
      <c r="S14" s="65" t="s">
        <v>59</v>
      </c>
      <c r="T14" s="65" t="s">
        <v>82</v>
      </c>
    </row>
    <row r="15" spans="1:20" s="65" customFormat="1" ht="13" x14ac:dyDescent="0.15">
      <c r="A15" s="64">
        <v>7695</v>
      </c>
      <c r="B15" s="65" t="s">
        <v>36</v>
      </c>
      <c r="C15" s="65" t="s">
        <v>37</v>
      </c>
      <c r="D15" s="65" t="s">
        <v>44</v>
      </c>
      <c r="E15" s="65" t="s">
        <v>39</v>
      </c>
      <c r="F15" s="65" t="s">
        <v>81</v>
      </c>
      <c r="G15" s="64">
        <v>9</v>
      </c>
      <c r="H15" s="65" t="s">
        <v>9</v>
      </c>
      <c r="J15" s="65" t="s">
        <v>57</v>
      </c>
      <c r="K15" s="65" t="s">
        <v>67</v>
      </c>
      <c r="S15" s="65" t="s">
        <v>68</v>
      </c>
      <c r="T15" s="65" t="s">
        <v>83</v>
      </c>
    </row>
    <row r="16" spans="1:20" s="65" customFormat="1" ht="13" x14ac:dyDescent="0.15">
      <c r="A16" s="64">
        <v>7692</v>
      </c>
      <c r="B16" s="65" t="s">
        <v>36</v>
      </c>
      <c r="C16" s="65" t="s">
        <v>37</v>
      </c>
      <c r="D16" s="65" t="s">
        <v>44</v>
      </c>
      <c r="E16" s="65" t="s">
        <v>39</v>
      </c>
      <c r="F16" s="65" t="s">
        <v>84</v>
      </c>
      <c r="G16" s="64">
        <v>2</v>
      </c>
      <c r="H16" s="65" t="s">
        <v>8</v>
      </c>
      <c r="I16" s="65" t="s">
        <v>85</v>
      </c>
      <c r="S16" s="65" t="s">
        <v>86</v>
      </c>
      <c r="T16" s="65" t="s">
        <v>87</v>
      </c>
    </row>
    <row r="17" spans="1:20" s="65" customFormat="1" ht="13" x14ac:dyDescent="0.15">
      <c r="A17" s="64">
        <v>7689</v>
      </c>
      <c r="B17" s="65" t="s">
        <v>36</v>
      </c>
      <c r="C17" s="65" t="s">
        <v>37</v>
      </c>
      <c r="D17" s="65" t="s">
        <v>44</v>
      </c>
      <c r="E17" s="65" t="s">
        <v>47</v>
      </c>
      <c r="F17" s="65" t="s">
        <v>88</v>
      </c>
      <c r="G17" s="64">
        <v>7</v>
      </c>
      <c r="H17" s="65" t="s">
        <v>11</v>
      </c>
      <c r="L17" s="65" t="s">
        <v>89</v>
      </c>
      <c r="S17" s="65" t="s">
        <v>90</v>
      </c>
      <c r="T17" s="65" t="s">
        <v>91</v>
      </c>
    </row>
    <row r="18" spans="1:20" s="65" customFormat="1" ht="13" x14ac:dyDescent="0.15">
      <c r="A18" s="64">
        <v>7688</v>
      </c>
      <c r="B18" s="65" t="s">
        <v>36</v>
      </c>
      <c r="C18" s="65" t="s">
        <v>37</v>
      </c>
      <c r="D18" s="65" t="s">
        <v>38</v>
      </c>
      <c r="E18" s="65" t="s">
        <v>39</v>
      </c>
      <c r="F18" s="65" t="s">
        <v>92</v>
      </c>
      <c r="G18" s="64">
        <v>2</v>
      </c>
      <c r="H18" s="65" t="s">
        <v>17</v>
      </c>
      <c r="R18" s="65" t="s">
        <v>53</v>
      </c>
      <c r="S18" s="65" t="s">
        <v>93</v>
      </c>
      <c r="T18" s="65" t="s">
        <v>94</v>
      </c>
    </row>
    <row r="19" spans="1:20" s="65" customFormat="1" ht="13" x14ac:dyDescent="0.15">
      <c r="A19" s="64">
        <v>7687</v>
      </c>
      <c r="B19" s="65" t="s">
        <v>36</v>
      </c>
      <c r="C19" s="65" t="s">
        <v>37</v>
      </c>
      <c r="D19" s="65" t="s">
        <v>38</v>
      </c>
      <c r="E19" s="65" t="s">
        <v>39</v>
      </c>
      <c r="F19" s="65" t="s">
        <v>92</v>
      </c>
      <c r="G19" s="64">
        <v>2</v>
      </c>
      <c r="H19" s="65" t="s">
        <v>9</v>
      </c>
      <c r="J19" s="65" t="s">
        <v>57</v>
      </c>
      <c r="K19" s="65" t="s">
        <v>95</v>
      </c>
      <c r="S19" s="65" t="s">
        <v>68</v>
      </c>
      <c r="T19" s="65" t="s">
        <v>96</v>
      </c>
    </row>
    <row r="20" spans="1:20" s="65" customFormat="1" ht="13" x14ac:dyDescent="0.15">
      <c r="A20" s="64">
        <v>7685</v>
      </c>
      <c r="B20" s="65" t="s">
        <v>36</v>
      </c>
      <c r="C20" s="65" t="s">
        <v>37</v>
      </c>
      <c r="D20" s="65" t="s">
        <v>38</v>
      </c>
      <c r="E20" s="65" t="s">
        <v>39</v>
      </c>
      <c r="F20" s="65" t="s">
        <v>97</v>
      </c>
      <c r="G20" s="64">
        <v>2</v>
      </c>
      <c r="H20" s="65" t="s">
        <v>8</v>
      </c>
      <c r="I20" s="65" t="s">
        <v>98</v>
      </c>
      <c r="S20" s="65" t="s">
        <v>99</v>
      </c>
      <c r="T20" s="65" t="s">
        <v>100</v>
      </c>
    </row>
    <row r="21" spans="1:20" s="65" customFormat="1" ht="13" x14ac:dyDescent="0.15">
      <c r="A21" s="64">
        <v>7682</v>
      </c>
      <c r="B21" s="65" t="s">
        <v>36</v>
      </c>
      <c r="C21" s="65" t="s">
        <v>37</v>
      </c>
      <c r="D21" s="65" t="s">
        <v>38</v>
      </c>
      <c r="E21" s="65" t="s">
        <v>39</v>
      </c>
      <c r="F21" s="65" t="s">
        <v>101</v>
      </c>
      <c r="G21" s="64">
        <v>2</v>
      </c>
      <c r="H21" s="65" t="s">
        <v>13</v>
      </c>
      <c r="N21" s="65" t="s">
        <v>102</v>
      </c>
      <c r="O21" s="65" t="s">
        <v>103</v>
      </c>
      <c r="S21" s="65" t="s">
        <v>104</v>
      </c>
      <c r="T21" s="65" t="s">
        <v>105</v>
      </c>
    </row>
    <row r="22" spans="1:20" s="65" customFormat="1" ht="13" x14ac:dyDescent="0.15">
      <c r="A22" s="64">
        <v>7681</v>
      </c>
      <c r="B22" s="65" t="s">
        <v>36</v>
      </c>
      <c r="C22" s="65" t="s">
        <v>37</v>
      </c>
      <c r="D22" s="65" t="s">
        <v>44</v>
      </c>
      <c r="E22" s="65" t="s">
        <v>47</v>
      </c>
      <c r="F22" s="65" t="s">
        <v>106</v>
      </c>
      <c r="G22" s="64">
        <v>2</v>
      </c>
      <c r="H22" s="65" t="s">
        <v>9</v>
      </c>
      <c r="J22" s="65" t="s">
        <v>57</v>
      </c>
      <c r="K22" s="65" t="s">
        <v>95</v>
      </c>
      <c r="S22" s="65" t="s">
        <v>68</v>
      </c>
      <c r="T22" s="65" t="s">
        <v>107</v>
      </c>
    </row>
    <row r="23" spans="1:20" s="65" customFormat="1" ht="13" x14ac:dyDescent="0.15">
      <c r="A23" s="64">
        <v>7679</v>
      </c>
      <c r="B23" s="65" t="s">
        <v>36</v>
      </c>
      <c r="C23" s="65" t="s">
        <v>37</v>
      </c>
      <c r="D23" s="65" t="s">
        <v>44</v>
      </c>
      <c r="E23" s="65" t="s">
        <v>47</v>
      </c>
      <c r="F23" s="65" t="s">
        <v>106</v>
      </c>
      <c r="G23" s="64">
        <v>2</v>
      </c>
      <c r="H23" s="65" t="s">
        <v>9</v>
      </c>
      <c r="J23" s="65" t="s">
        <v>57</v>
      </c>
      <c r="K23" s="65" t="s">
        <v>95</v>
      </c>
      <c r="S23" s="65" t="s">
        <v>68</v>
      </c>
      <c r="T23" s="65" t="s">
        <v>107</v>
      </c>
    </row>
    <row r="24" spans="1:20" s="65" customFormat="1" ht="13" x14ac:dyDescent="0.15">
      <c r="A24" s="64">
        <v>7676</v>
      </c>
      <c r="B24" s="65" t="s">
        <v>36</v>
      </c>
      <c r="C24" s="65" t="s">
        <v>37</v>
      </c>
      <c r="D24" s="65" t="s">
        <v>38</v>
      </c>
      <c r="E24" s="65" t="s">
        <v>39</v>
      </c>
      <c r="F24" s="65" t="s">
        <v>108</v>
      </c>
      <c r="G24" s="64">
        <v>11</v>
      </c>
      <c r="H24" s="65" t="s">
        <v>9</v>
      </c>
      <c r="J24" s="65" t="s">
        <v>57</v>
      </c>
      <c r="K24" s="65" t="s">
        <v>95</v>
      </c>
      <c r="S24" s="65" t="s">
        <v>68</v>
      </c>
      <c r="T24" s="65" t="s">
        <v>107</v>
      </c>
    </row>
    <row r="25" spans="1:20" s="65" customFormat="1" ht="13" x14ac:dyDescent="0.15">
      <c r="A25" s="64">
        <v>7531</v>
      </c>
      <c r="B25" s="65" t="s">
        <v>109</v>
      </c>
      <c r="C25" s="65" t="s">
        <v>37</v>
      </c>
      <c r="D25" s="65" t="s">
        <v>38</v>
      </c>
      <c r="E25" s="65" t="s">
        <v>39</v>
      </c>
      <c r="F25" s="65" t="s">
        <v>110</v>
      </c>
      <c r="G25" s="64">
        <v>12</v>
      </c>
      <c r="H25" s="65" t="s">
        <v>13</v>
      </c>
      <c r="N25" s="65" t="s">
        <v>111</v>
      </c>
      <c r="S25" s="65" t="s">
        <v>112</v>
      </c>
      <c r="T25" s="65" t="s">
        <v>113</v>
      </c>
    </row>
    <row r="26" spans="1:20" s="65" customFormat="1" ht="13" x14ac:dyDescent="0.15">
      <c r="A26" s="64">
        <v>7530</v>
      </c>
      <c r="B26" s="65" t="s">
        <v>109</v>
      </c>
      <c r="C26" s="65" t="s">
        <v>37</v>
      </c>
      <c r="D26" s="65" t="s">
        <v>38</v>
      </c>
      <c r="E26" s="65" t="s">
        <v>39</v>
      </c>
      <c r="F26" s="65" t="s">
        <v>110</v>
      </c>
      <c r="G26" s="64">
        <v>12</v>
      </c>
      <c r="H26" s="65" t="s">
        <v>15</v>
      </c>
      <c r="P26" s="65" t="s">
        <v>114</v>
      </c>
      <c r="S26" s="65" t="s">
        <v>115</v>
      </c>
      <c r="T26" s="65" t="s">
        <v>116</v>
      </c>
    </row>
    <row r="27" spans="1:20" s="65" customFormat="1" ht="13" x14ac:dyDescent="0.15">
      <c r="A27" s="64">
        <v>7529</v>
      </c>
      <c r="B27" s="65" t="s">
        <v>109</v>
      </c>
      <c r="C27" s="65" t="s">
        <v>37</v>
      </c>
      <c r="D27" s="65" t="s">
        <v>38</v>
      </c>
      <c r="E27" s="65" t="s">
        <v>39</v>
      </c>
      <c r="F27" s="65" t="s">
        <v>117</v>
      </c>
      <c r="G27" s="64">
        <v>12</v>
      </c>
      <c r="H27" s="65" t="s">
        <v>16</v>
      </c>
      <c r="Q27" s="65" t="s">
        <v>118</v>
      </c>
      <c r="S27" s="65" t="s">
        <v>119</v>
      </c>
      <c r="T27" s="65" t="s">
        <v>120</v>
      </c>
    </row>
    <row r="28" spans="1:20" s="65" customFormat="1" ht="13" x14ac:dyDescent="0.15">
      <c r="A28" s="64">
        <v>7528</v>
      </c>
      <c r="B28" s="65" t="s">
        <v>121</v>
      </c>
      <c r="C28" s="65" t="s">
        <v>37</v>
      </c>
      <c r="D28" s="65" t="s">
        <v>38</v>
      </c>
      <c r="E28" s="65" t="s">
        <v>39</v>
      </c>
      <c r="F28" s="65" t="s">
        <v>117</v>
      </c>
      <c r="G28" s="64">
        <v>12</v>
      </c>
      <c r="H28" s="65" t="s">
        <v>16</v>
      </c>
      <c r="Q28" s="65" t="s">
        <v>118</v>
      </c>
      <c r="S28" s="65" t="s">
        <v>119</v>
      </c>
      <c r="T28" s="65" t="s">
        <v>120</v>
      </c>
    </row>
    <row r="29" spans="1:20" s="65" customFormat="1" ht="13" x14ac:dyDescent="0.15">
      <c r="A29" s="64">
        <v>7527</v>
      </c>
      <c r="B29" s="65" t="s">
        <v>121</v>
      </c>
      <c r="C29" s="65" t="s">
        <v>37</v>
      </c>
      <c r="D29" s="65" t="s">
        <v>38</v>
      </c>
      <c r="E29" s="65" t="s">
        <v>39</v>
      </c>
      <c r="F29" s="65" t="s">
        <v>117</v>
      </c>
      <c r="G29" s="64">
        <v>12</v>
      </c>
      <c r="H29" s="65" t="s">
        <v>9</v>
      </c>
      <c r="J29" s="65" t="s">
        <v>57</v>
      </c>
      <c r="K29" s="65" t="s">
        <v>67</v>
      </c>
      <c r="S29" s="65" t="s">
        <v>68</v>
      </c>
      <c r="T29" s="65" t="s">
        <v>122</v>
      </c>
    </row>
    <row r="30" spans="1:20" s="65" customFormat="1" ht="13" x14ac:dyDescent="0.15">
      <c r="A30" s="64">
        <v>7526</v>
      </c>
      <c r="B30" s="65" t="s">
        <v>121</v>
      </c>
      <c r="C30" s="65" t="s">
        <v>37</v>
      </c>
      <c r="D30" s="65" t="s">
        <v>38</v>
      </c>
      <c r="E30" s="65" t="s">
        <v>39</v>
      </c>
      <c r="F30" s="65" t="s">
        <v>123</v>
      </c>
      <c r="G30" s="64">
        <v>3</v>
      </c>
      <c r="H30" s="65" t="s">
        <v>21</v>
      </c>
      <c r="S30" s="65" t="s">
        <v>124</v>
      </c>
      <c r="T30" s="65" t="s">
        <v>125</v>
      </c>
    </row>
    <row r="31" spans="1:20" s="65" customFormat="1" ht="13" x14ac:dyDescent="0.15">
      <c r="A31" s="64">
        <v>7525</v>
      </c>
      <c r="B31" s="65" t="s">
        <v>121</v>
      </c>
      <c r="C31" s="65" t="s">
        <v>37</v>
      </c>
      <c r="D31" s="65" t="s">
        <v>38</v>
      </c>
      <c r="E31" s="65" t="s">
        <v>39</v>
      </c>
      <c r="F31" s="65" t="s">
        <v>123</v>
      </c>
      <c r="G31" s="64">
        <v>3</v>
      </c>
      <c r="H31" s="65" t="s">
        <v>9</v>
      </c>
      <c r="J31" s="65" t="s">
        <v>57</v>
      </c>
      <c r="K31" s="65" t="s">
        <v>95</v>
      </c>
      <c r="S31" s="65" t="s">
        <v>68</v>
      </c>
      <c r="T31" s="65" t="s">
        <v>96</v>
      </c>
    </row>
    <row r="32" spans="1:20" s="65" customFormat="1" ht="13" x14ac:dyDescent="0.15">
      <c r="A32" s="64">
        <v>7524</v>
      </c>
      <c r="B32" s="65" t="s">
        <v>121</v>
      </c>
      <c r="C32" s="65" t="s">
        <v>37</v>
      </c>
      <c r="D32" s="65" t="s">
        <v>38</v>
      </c>
      <c r="E32" s="65" t="s">
        <v>39</v>
      </c>
      <c r="F32" s="65" t="s">
        <v>126</v>
      </c>
      <c r="G32" s="64">
        <v>14</v>
      </c>
      <c r="H32" s="65" t="s">
        <v>9</v>
      </c>
      <c r="J32" s="65" t="s">
        <v>57</v>
      </c>
      <c r="K32" s="65" t="s">
        <v>62</v>
      </c>
      <c r="S32" s="65" t="s">
        <v>63</v>
      </c>
      <c r="T32" s="65" t="s">
        <v>66</v>
      </c>
    </row>
    <row r="33" spans="1:20" s="65" customFormat="1" ht="13" x14ac:dyDescent="0.15">
      <c r="A33" s="64">
        <v>7523</v>
      </c>
      <c r="B33" s="65" t="s">
        <v>121</v>
      </c>
      <c r="C33" s="65" t="s">
        <v>37</v>
      </c>
      <c r="D33" s="65" t="s">
        <v>38</v>
      </c>
      <c r="E33" s="65" t="s">
        <v>39</v>
      </c>
      <c r="F33" s="65" t="s">
        <v>127</v>
      </c>
      <c r="G33" s="64">
        <v>14</v>
      </c>
      <c r="H33" s="65" t="s">
        <v>9</v>
      </c>
      <c r="J33" s="65" t="s">
        <v>57</v>
      </c>
      <c r="K33" s="65" t="s">
        <v>67</v>
      </c>
      <c r="S33" s="65" t="s">
        <v>68</v>
      </c>
      <c r="T33" s="65" t="s">
        <v>122</v>
      </c>
    </row>
    <row r="34" spans="1:20" s="65" customFormat="1" ht="13" x14ac:dyDescent="0.15">
      <c r="A34" s="64">
        <v>7522</v>
      </c>
      <c r="B34" s="65" t="s">
        <v>121</v>
      </c>
      <c r="C34" s="65" t="s">
        <v>37</v>
      </c>
      <c r="D34" s="65" t="s">
        <v>38</v>
      </c>
      <c r="E34" s="65" t="s">
        <v>47</v>
      </c>
      <c r="F34" s="65" t="s">
        <v>128</v>
      </c>
      <c r="G34" s="64">
        <v>11</v>
      </c>
      <c r="H34" s="65" t="s">
        <v>17</v>
      </c>
      <c r="R34" s="65" t="s">
        <v>129</v>
      </c>
      <c r="S34" s="65" t="s">
        <v>119</v>
      </c>
      <c r="T34" s="65" t="s">
        <v>130</v>
      </c>
    </row>
    <row r="35" spans="1:20" s="65" customFormat="1" ht="13" x14ac:dyDescent="0.15">
      <c r="A35" s="64">
        <v>7521</v>
      </c>
      <c r="B35" s="65" t="s">
        <v>121</v>
      </c>
      <c r="C35" s="65" t="s">
        <v>37</v>
      </c>
      <c r="D35" s="65" t="s">
        <v>44</v>
      </c>
      <c r="E35" s="65" t="s">
        <v>39</v>
      </c>
      <c r="F35" s="65" t="s">
        <v>131</v>
      </c>
      <c r="G35" s="64">
        <v>3</v>
      </c>
      <c r="H35" s="65" t="s">
        <v>13</v>
      </c>
      <c r="N35" s="65" t="s">
        <v>102</v>
      </c>
      <c r="O35" s="65" t="s">
        <v>132</v>
      </c>
      <c r="S35" s="65" t="s">
        <v>133</v>
      </c>
      <c r="T35" s="65" t="s">
        <v>134</v>
      </c>
    </row>
    <row r="36" spans="1:20" s="65" customFormat="1" ht="13" x14ac:dyDescent="0.15">
      <c r="A36" s="64">
        <v>7520</v>
      </c>
      <c r="B36" s="65" t="s">
        <v>121</v>
      </c>
      <c r="C36" s="65" t="s">
        <v>37</v>
      </c>
      <c r="D36" s="65" t="s">
        <v>44</v>
      </c>
      <c r="E36" s="65" t="s">
        <v>39</v>
      </c>
      <c r="F36" s="65" t="s">
        <v>131</v>
      </c>
      <c r="G36" s="64">
        <v>3</v>
      </c>
      <c r="H36" s="65" t="s">
        <v>9</v>
      </c>
      <c r="J36" s="65" t="s">
        <v>57</v>
      </c>
      <c r="K36" s="65" t="s">
        <v>95</v>
      </c>
      <c r="S36" s="65" t="s">
        <v>68</v>
      </c>
      <c r="T36" s="65" t="s">
        <v>107</v>
      </c>
    </row>
    <row r="37" spans="1:20" s="65" customFormat="1" ht="13" x14ac:dyDescent="0.15">
      <c r="A37" s="64">
        <v>7519</v>
      </c>
      <c r="B37" s="65" t="s">
        <v>121</v>
      </c>
      <c r="C37" s="65" t="s">
        <v>37</v>
      </c>
      <c r="D37" s="65" t="s">
        <v>38</v>
      </c>
      <c r="E37" s="65" t="s">
        <v>47</v>
      </c>
      <c r="F37" s="65" t="s">
        <v>135</v>
      </c>
      <c r="G37" s="64">
        <v>3</v>
      </c>
      <c r="H37" s="65" t="s">
        <v>17</v>
      </c>
      <c r="R37" s="65" t="s">
        <v>53</v>
      </c>
      <c r="S37" s="65" t="s">
        <v>93</v>
      </c>
      <c r="T37" s="65" t="s">
        <v>94</v>
      </c>
    </row>
    <row r="38" spans="1:20" s="65" customFormat="1" ht="13" x14ac:dyDescent="0.15">
      <c r="A38" s="64">
        <v>7518</v>
      </c>
      <c r="B38" s="65" t="s">
        <v>121</v>
      </c>
      <c r="C38" s="65" t="s">
        <v>37</v>
      </c>
      <c r="D38" s="65" t="s">
        <v>44</v>
      </c>
      <c r="E38" s="65" t="s">
        <v>39</v>
      </c>
      <c r="F38" s="65" t="s">
        <v>136</v>
      </c>
      <c r="G38" s="64">
        <v>14</v>
      </c>
      <c r="H38" s="65" t="s">
        <v>9</v>
      </c>
      <c r="J38" s="65" t="s">
        <v>57</v>
      </c>
      <c r="K38" s="65" t="s">
        <v>95</v>
      </c>
      <c r="S38" s="65" t="s">
        <v>68</v>
      </c>
      <c r="T38" s="65" t="s">
        <v>107</v>
      </c>
    </row>
    <row r="39" spans="1:20" s="65" customFormat="1" ht="13" x14ac:dyDescent="0.15">
      <c r="A39" s="64">
        <v>7517</v>
      </c>
      <c r="B39" s="65" t="s">
        <v>121</v>
      </c>
      <c r="C39" s="65" t="s">
        <v>37</v>
      </c>
      <c r="D39" s="65" t="s">
        <v>44</v>
      </c>
      <c r="E39" s="65" t="s">
        <v>39</v>
      </c>
      <c r="F39" s="65" t="s">
        <v>136</v>
      </c>
      <c r="G39" s="64">
        <v>14</v>
      </c>
      <c r="H39" s="65" t="s">
        <v>13</v>
      </c>
      <c r="N39" s="65" t="s">
        <v>137</v>
      </c>
      <c r="S39" s="65" t="s">
        <v>138</v>
      </c>
      <c r="T39" s="65" t="s">
        <v>139</v>
      </c>
    </row>
    <row r="40" spans="1:20" s="65" customFormat="1" ht="13" x14ac:dyDescent="0.15">
      <c r="A40" s="64">
        <v>7516</v>
      </c>
      <c r="B40" s="65" t="s">
        <v>121</v>
      </c>
      <c r="C40" s="65" t="s">
        <v>37</v>
      </c>
      <c r="D40" s="65" t="s">
        <v>44</v>
      </c>
      <c r="E40" s="65" t="s">
        <v>39</v>
      </c>
      <c r="F40" s="65" t="s">
        <v>140</v>
      </c>
      <c r="G40" s="64">
        <v>18</v>
      </c>
      <c r="H40" s="65" t="s">
        <v>9</v>
      </c>
      <c r="J40" s="65" t="s">
        <v>57</v>
      </c>
      <c r="K40" s="65" t="s">
        <v>95</v>
      </c>
      <c r="S40" s="65" t="s">
        <v>68</v>
      </c>
      <c r="T40" s="65" t="s">
        <v>141</v>
      </c>
    </row>
    <row r="41" spans="1:20" s="65" customFormat="1" ht="13" x14ac:dyDescent="0.15">
      <c r="A41" s="64">
        <v>7515</v>
      </c>
      <c r="B41" s="65" t="s">
        <v>121</v>
      </c>
      <c r="C41" s="65" t="s">
        <v>37</v>
      </c>
      <c r="D41" s="65" t="s">
        <v>44</v>
      </c>
      <c r="E41" s="65" t="s">
        <v>39</v>
      </c>
      <c r="F41" s="65" t="s">
        <v>142</v>
      </c>
      <c r="G41" s="64">
        <v>6</v>
      </c>
      <c r="H41" s="65" t="s">
        <v>9</v>
      </c>
      <c r="J41" s="65" t="s">
        <v>57</v>
      </c>
      <c r="K41" s="65" t="s">
        <v>67</v>
      </c>
      <c r="S41" s="65" t="s">
        <v>68</v>
      </c>
      <c r="T41" s="65" t="s">
        <v>141</v>
      </c>
    </row>
    <row r="42" spans="1:20" s="65" customFormat="1" ht="13" x14ac:dyDescent="0.15">
      <c r="A42" s="64">
        <v>7514</v>
      </c>
      <c r="B42" s="65" t="s">
        <v>121</v>
      </c>
      <c r="C42" s="65" t="s">
        <v>37</v>
      </c>
      <c r="D42" s="65" t="s">
        <v>38</v>
      </c>
      <c r="E42" s="65" t="s">
        <v>39</v>
      </c>
      <c r="F42" s="65" t="s">
        <v>143</v>
      </c>
      <c r="G42" s="64">
        <v>2</v>
      </c>
      <c r="H42" s="65" t="s">
        <v>9</v>
      </c>
      <c r="J42" s="65" t="s">
        <v>57</v>
      </c>
      <c r="K42" s="65" t="s">
        <v>95</v>
      </c>
      <c r="S42" s="65" t="s">
        <v>68</v>
      </c>
      <c r="T42" s="65" t="s">
        <v>107</v>
      </c>
    </row>
    <row r="43" spans="1:20" ht="15" x14ac:dyDescent="0.2">
      <c r="A43" s="3"/>
      <c r="B43" s="4"/>
      <c r="C43" s="4"/>
      <c r="D43" s="4"/>
      <c r="E43" s="4"/>
      <c r="F43" s="7"/>
      <c r="G43" s="3"/>
      <c r="H43" s="4"/>
      <c r="I43" s="5"/>
      <c r="J43" s="4"/>
      <c r="K43" s="60"/>
      <c r="L43" s="61"/>
      <c r="M43" s="5"/>
      <c r="N43" s="6"/>
      <c r="O43" s="6"/>
      <c r="P43" s="6"/>
      <c r="Q43" s="5"/>
      <c r="R43" s="5"/>
      <c r="S43" s="4"/>
      <c r="T43" s="4"/>
    </row>
    <row r="44" spans="1:20" ht="15" x14ac:dyDescent="0.2">
      <c r="A44" s="3"/>
      <c r="B44" s="4"/>
      <c r="C44" s="4"/>
      <c r="D44" s="4"/>
      <c r="E44" s="4"/>
      <c r="F44" s="7"/>
      <c r="G44" s="3"/>
      <c r="H44" s="4"/>
      <c r="I44" s="5"/>
      <c r="J44" s="5"/>
      <c r="K44" s="5"/>
      <c r="L44" s="4"/>
      <c r="M44" s="4"/>
      <c r="N44" s="6"/>
      <c r="O44" s="6"/>
      <c r="P44" s="6"/>
      <c r="Q44" s="5"/>
      <c r="R44" s="5"/>
      <c r="S44" s="4"/>
      <c r="T44" s="4"/>
    </row>
    <row r="45" spans="1:20" ht="15" x14ac:dyDescent="0.2">
      <c r="A45" s="3"/>
      <c r="B45" s="4"/>
      <c r="C45" s="4"/>
      <c r="D45" s="4"/>
      <c r="E45" s="4"/>
      <c r="F45" s="4"/>
      <c r="G45" s="3"/>
      <c r="H45" s="4"/>
      <c r="I45" s="5"/>
      <c r="J45" s="5"/>
      <c r="K45" s="5"/>
      <c r="L45" s="5"/>
      <c r="M45" s="5"/>
      <c r="N45" s="6"/>
      <c r="O45" s="6"/>
      <c r="P45" s="6"/>
      <c r="Q45" s="5"/>
      <c r="R45" s="4"/>
      <c r="S45" s="4"/>
      <c r="T45" s="4"/>
    </row>
    <row r="46" spans="1:20" ht="15" x14ac:dyDescent="0.2">
      <c r="A46" s="3"/>
      <c r="B46" s="4"/>
      <c r="C46" s="4"/>
      <c r="D46" s="4"/>
      <c r="E46" s="4"/>
      <c r="F46" s="4"/>
      <c r="G46" s="3"/>
      <c r="H46" s="4"/>
      <c r="I46" s="5"/>
      <c r="J46" s="5"/>
      <c r="K46" s="5"/>
      <c r="L46" s="5"/>
      <c r="M46" s="5"/>
      <c r="N46" s="6"/>
      <c r="O46" s="6"/>
      <c r="P46" s="6"/>
      <c r="Q46" s="5"/>
      <c r="R46" s="5"/>
      <c r="S46" s="4"/>
      <c r="T46" s="4"/>
    </row>
    <row r="47" spans="1:20" ht="15" x14ac:dyDescent="0.2">
      <c r="A47" s="3"/>
      <c r="B47" s="4"/>
      <c r="C47" s="4"/>
      <c r="D47" s="4"/>
      <c r="E47" s="4"/>
      <c r="F47" s="4"/>
      <c r="G47" s="3"/>
      <c r="H47" s="4"/>
      <c r="I47" s="5"/>
      <c r="J47" s="4"/>
      <c r="K47" s="4"/>
      <c r="L47" s="5"/>
      <c r="M47" s="5"/>
      <c r="N47" s="6"/>
      <c r="O47" s="6"/>
      <c r="P47" s="6"/>
      <c r="Q47" s="5"/>
      <c r="R47" s="5"/>
      <c r="S47" s="4"/>
      <c r="T47" s="4"/>
    </row>
    <row r="48" spans="1:20" ht="15" x14ac:dyDescent="0.2">
      <c r="A48" s="3"/>
      <c r="B48" s="4"/>
      <c r="C48" s="4"/>
      <c r="D48" s="4"/>
      <c r="E48" s="4"/>
      <c r="F48" s="4"/>
      <c r="G48" s="3"/>
      <c r="H48" s="4"/>
      <c r="I48" s="5"/>
      <c r="J48" s="4"/>
      <c r="K48" s="4"/>
      <c r="L48" s="5"/>
      <c r="M48" s="5"/>
      <c r="N48" s="6"/>
      <c r="O48" s="6"/>
      <c r="P48" s="6"/>
      <c r="Q48" s="5"/>
      <c r="R48" s="5"/>
      <c r="S48" s="4"/>
      <c r="T48" s="4"/>
    </row>
    <row r="49" spans="1:20" ht="15" x14ac:dyDescent="0.2">
      <c r="A49" s="3"/>
      <c r="B49" s="4"/>
      <c r="C49" s="4"/>
      <c r="D49" s="4"/>
      <c r="E49" s="4"/>
      <c r="F49" s="7"/>
      <c r="G49" s="3"/>
      <c r="H49" s="4"/>
      <c r="I49" s="5"/>
      <c r="J49" s="4"/>
      <c r="K49" s="4"/>
      <c r="L49" s="5"/>
      <c r="M49" s="5"/>
      <c r="N49" s="6"/>
      <c r="O49" s="6"/>
      <c r="P49" s="6"/>
      <c r="Q49" s="5"/>
      <c r="R49" s="5"/>
      <c r="S49" s="4"/>
      <c r="T49" s="4"/>
    </row>
    <row r="50" spans="1:20" ht="15" x14ac:dyDescent="0.2">
      <c r="A50" s="3"/>
      <c r="B50" s="4"/>
      <c r="C50" s="4"/>
      <c r="D50" s="4"/>
      <c r="E50" s="4"/>
      <c r="F50" s="4"/>
      <c r="G50" s="3"/>
      <c r="H50" s="4"/>
      <c r="I50" s="5"/>
      <c r="J50" s="4"/>
      <c r="K50" s="4"/>
      <c r="L50" s="6"/>
      <c r="M50" s="6"/>
      <c r="N50" s="6"/>
      <c r="O50" s="6"/>
      <c r="P50" s="6"/>
      <c r="Q50" s="6"/>
      <c r="R50" s="6"/>
      <c r="S50" s="4"/>
      <c r="T50" s="4"/>
    </row>
    <row r="51" spans="1:20" ht="15" x14ac:dyDescent="0.2">
      <c r="A51" s="3"/>
      <c r="B51" s="4"/>
      <c r="C51" s="4"/>
      <c r="D51" s="4"/>
      <c r="E51" s="4"/>
      <c r="F51" s="4"/>
      <c r="G51" s="3"/>
      <c r="H51" s="4"/>
      <c r="I51" s="5"/>
      <c r="J51" s="4"/>
      <c r="K51" s="4"/>
      <c r="L51" s="6"/>
      <c r="M51" s="6"/>
      <c r="N51" s="6"/>
      <c r="O51" s="5"/>
      <c r="P51" s="5"/>
      <c r="Q51" s="5"/>
      <c r="R51" s="5"/>
      <c r="S51" s="4"/>
      <c r="T51" s="4"/>
    </row>
    <row r="52" spans="1:20" ht="15" x14ac:dyDescent="0.2">
      <c r="A52" s="3"/>
      <c r="B52" s="4"/>
      <c r="C52" s="4"/>
      <c r="D52" s="4"/>
      <c r="E52" s="4"/>
      <c r="F52" s="4"/>
      <c r="G52" s="3"/>
      <c r="H52" s="4"/>
      <c r="I52" s="5"/>
      <c r="J52" s="4"/>
      <c r="K52" s="4"/>
      <c r="L52" s="6"/>
      <c r="M52" s="6"/>
      <c r="N52" s="6"/>
      <c r="O52" s="5"/>
      <c r="P52" s="5"/>
      <c r="Q52" s="5"/>
      <c r="R52" s="5"/>
      <c r="S52" s="4"/>
      <c r="T52" s="4"/>
    </row>
    <row r="53" spans="1:20" ht="15" x14ac:dyDescent="0.2">
      <c r="A53" s="3"/>
      <c r="B53" s="4"/>
      <c r="C53" s="4"/>
      <c r="D53" s="4"/>
      <c r="E53" s="4"/>
      <c r="F53" s="4"/>
      <c r="G53" s="3"/>
      <c r="H53" s="4"/>
      <c r="I53" s="5"/>
      <c r="J53" s="6"/>
      <c r="K53" s="6"/>
      <c r="L53" s="4"/>
      <c r="M53" s="4"/>
      <c r="N53" s="6"/>
      <c r="O53" s="5"/>
      <c r="P53" s="5"/>
      <c r="Q53" s="5"/>
      <c r="R53" s="5"/>
      <c r="S53" s="4"/>
      <c r="T53" s="4"/>
    </row>
    <row r="54" spans="1:20" ht="15" x14ac:dyDescent="0.2">
      <c r="A54" s="3"/>
      <c r="B54" s="4"/>
      <c r="C54" s="4"/>
      <c r="D54" s="4"/>
      <c r="E54" s="4"/>
      <c r="F54" s="4"/>
      <c r="G54" s="3"/>
      <c r="H54" s="4"/>
      <c r="I54" s="5"/>
      <c r="J54" s="4"/>
      <c r="K54" s="4"/>
      <c r="L54" s="6"/>
      <c r="M54" s="6"/>
      <c r="N54" s="6"/>
      <c r="O54" s="6"/>
      <c r="P54" s="6"/>
      <c r="Q54" s="6"/>
      <c r="R54" s="5"/>
      <c r="S54" s="4"/>
      <c r="T54" s="4"/>
    </row>
    <row r="55" spans="1:20" ht="15" x14ac:dyDescent="0.2">
      <c r="A55" s="3"/>
      <c r="B55" s="4"/>
      <c r="C55" s="4"/>
      <c r="D55" s="4"/>
      <c r="E55" s="4"/>
      <c r="F55" s="7"/>
      <c r="G55" s="3"/>
      <c r="H55" s="4"/>
      <c r="I55" s="5"/>
      <c r="J55" s="4"/>
      <c r="K55" s="4"/>
      <c r="L55" s="6"/>
      <c r="M55" s="6"/>
      <c r="N55" s="6"/>
      <c r="O55" s="6"/>
      <c r="P55" s="6"/>
      <c r="Q55" s="6"/>
      <c r="R55" s="5"/>
      <c r="S55" s="4"/>
      <c r="T55" s="4"/>
    </row>
    <row r="56" spans="1:20" ht="15" x14ac:dyDescent="0.2">
      <c r="A56" s="3"/>
      <c r="B56" s="4"/>
      <c r="C56" s="4"/>
      <c r="D56" s="4"/>
      <c r="E56" s="4"/>
      <c r="F56" s="4"/>
      <c r="G56" s="3"/>
      <c r="H56" s="4"/>
      <c r="I56" s="5"/>
      <c r="J56" s="6"/>
      <c r="K56" s="6"/>
      <c r="L56" s="6"/>
      <c r="M56" s="6"/>
      <c r="N56" s="6"/>
      <c r="O56" s="6"/>
      <c r="P56" s="6"/>
      <c r="Q56" s="6"/>
      <c r="R56" s="4"/>
      <c r="S56" s="4"/>
      <c r="T56" s="4"/>
    </row>
    <row r="57" spans="1:20" ht="15" x14ac:dyDescent="0.2">
      <c r="A57" s="3"/>
      <c r="B57" s="4"/>
      <c r="C57" s="4"/>
      <c r="D57" s="4"/>
      <c r="E57" s="4"/>
      <c r="F57" s="4"/>
      <c r="G57" s="3"/>
      <c r="H57" s="4"/>
      <c r="I57" s="5"/>
      <c r="J57" s="4"/>
      <c r="K57" s="4"/>
      <c r="L57" s="6"/>
      <c r="M57" s="6"/>
      <c r="N57" s="6"/>
      <c r="O57" s="6"/>
      <c r="P57" s="6"/>
      <c r="Q57" s="6"/>
      <c r="R57" s="5"/>
      <c r="S57" s="4"/>
      <c r="T57" s="4"/>
    </row>
    <row r="58" spans="1:20" ht="15" x14ac:dyDescent="0.2">
      <c r="A58" s="3"/>
      <c r="B58" s="4"/>
      <c r="C58" s="4"/>
      <c r="D58" s="4"/>
      <c r="E58" s="4"/>
      <c r="F58" s="4"/>
      <c r="G58" s="3"/>
      <c r="H58" s="4"/>
      <c r="I58" s="5"/>
      <c r="J58" s="4"/>
      <c r="K58" s="4"/>
      <c r="L58" s="6"/>
      <c r="M58" s="6"/>
      <c r="N58" s="6"/>
      <c r="O58" s="6"/>
      <c r="P58" s="6"/>
      <c r="Q58" s="6"/>
      <c r="R58" s="5"/>
      <c r="S58" s="4"/>
      <c r="T58" s="4"/>
    </row>
    <row r="59" spans="1:20" ht="15" x14ac:dyDescent="0.2">
      <c r="A59" s="3"/>
      <c r="B59" s="4"/>
      <c r="C59" s="4"/>
      <c r="D59" s="4"/>
      <c r="E59" s="4"/>
      <c r="F59" s="7"/>
      <c r="G59" s="3"/>
      <c r="H59" s="4"/>
      <c r="I59" s="5"/>
      <c r="J59" s="4"/>
      <c r="K59" s="4"/>
      <c r="L59" s="6"/>
      <c r="M59" s="6"/>
      <c r="N59" s="6"/>
      <c r="O59" s="6"/>
      <c r="P59" s="6"/>
      <c r="Q59" s="6"/>
      <c r="R59" s="5"/>
      <c r="S59" s="4"/>
      <c r="T59" s="4"/>
    </row>
    <row r="60" spans="1:20" ht="15" x14ac:dyDescent="0.2">
      <c r="A60" s="3"/>
      <c r="B60" s="4"/>
      <c r="C60" s="4"/>
      <c r="D60" s="4"/>
      <c r="E60" s="4"/>
      <c r="F60" s="7"/>
      <c r="G60" s="3"/>
      <c r="H60" s="4"/>
      <c r="I60" s="5"/>
      <c r="J60" s="4"/>
      <c r="K60" s="60"/>
      <c r="L60" s="61"/>
      <c r="M60" s="6"/>
      <c r="N60" s="6"/>
      <c r="O60" s="6"/>
      <c r="P60" s="6"/>
      <c r="Q60" s="6"/>
      <c r="R60" s="5"/>
      <c r="S60" s="4"/>
      <c r="T60" s="4"/>
    </row>
    <row r="61" spans="1:20" ht="15" x14ac:dyDescent="0.2">
      <c r="A61" s="3"/>
      <c r="B61" s="4"/>
      <c r="C61" s="4"/>
      <c r="D61" s="4"/>
      <c r="E61" s="4"/>
      <c r="F61" s="4"/>
      <c r="G61" s="3"/>
      <c r="H61" s="4"/>
      <c r="I61" s="5"/>
      <c r="J61" s="6"/>
      <c r="K61" s="6"/>
      <c r="L61" s="4"/>
      <c r="M61" s="4"/>
      <c r="N61" s="6"/>
      <c r="O61" s="6"/>
      <c r="P61" s="6"/>
      <c r="Q61" s="5"/>
      <c r="R61" s="5"/>
      <c r="S61" s="4"/>
      <c r="T61" s="4"/>
    </row>
    <row r="62" spans="1:20" ht="15" x14ac:dyDescent="0.2">
      <c r="A62" s="3"/>
      <c r="B62" s="4"/>
      <c r="C62" s="4"/>
      <c r="D62" s="4"/>
      <c r="E62" s="4"/>
      <c r="F62" s="4"/>
      <c r="G62" s="3"/>
      <c r="H62" s="4"/>
      <c r="I62" s="5"/>
      <c r="J62" s="6"/>
      <c r="K62" s="6"/>
      <c r="L62" s="6"/>
      <c r="M62" s="6"/>
      <c r="N62" s="4"/>
      <c r="O62" s="6"/>
      <c r="P62" s="6"/>
      <c r="Q62" s="6"/>
      <c r="R62" s="5"/>
      <c r="S62" s="4"/>
      <c r="T62" s="4"/>
    </row>
    <row r="63" spans="1:20" ht="15" x14ac:dyDescent="0.2">
      <c r="A63" s="3"/>
      <c r="B63" s="4"/>
      <c r="C63" s="4"/>
      <c r="D63" s="4"/>
      <c r="E63" s="4"/>
      <c r="F63" s="7"/>
      <c r="G63" s="3"/>
      <c r="H63" s="4"/>
      <c r="I63" s="5"/>
      <c r="J63" s="6"/>
      <c r="K63" s="6"/>
      <c r="L63" s="6"/>
      <c r="M63" s="6"/>
      <c r="N63" s="4"/>
      <c r="O63" s="6"/>
      <c r="P63" s="6"/>
      <c r="Q63" s="6"/>
      <c r="R63" s="5"/>
      <c r="S63" s="4"/>
      <c r="T63" s="4"/>
    </row>
    <row r="64" spans="1:20" ht="15" x14ac:dyDescent="0.2">
      <c r="A64" s="3"/>
      <c r="B64" s="4"/>
      <c r="C64" s="4"/>
      <c r="D64" s="4"/>
      <c r="E64" s="4"/>
      <c r="F64" s="4"/>
      <c r="G64" s="3"/>
      <c r="H64" s="4"/>
      <c r="I64" s="5"/>
      <c r="J64" s="6"/>
      <c r="K64" s="6"/>
      <c r="L64" s="4"/>
      <c r="M64" s="4"/>
      <c r="N64" s="6"/>
      <c r="O64" s="6"/>
      <c r="P64" s="6"/>
      <c r="Q64" s="6"/>
      <c r="R64" s="5"/>
      <c r="S64" s="4"/>
      <c r="T64" s="4"/>
    </row>
    <row r="65" spans="1:20" ht="15" x14ac:dyDescent="0.2">
      <c r="A65" s="3"/>
      <c r="B65" s="4"/>
      <c r="C65" s="4"/>
      <c r="D65" s="4"/>
      <c r="E65" s="4"/>
      <c r="F65" s="4"/>
      <c r="G65" s="3"/>
      <c r="H65" s="4"/>
      <c r="I65" s="5"/>
      <c r="J65" s="4"/>
      <c r="K65" s="4"/>
      <c r="L65" s="6"/>
      <c r="M65" s="6"/>
      <c r="N65" s="6"/>
      <c r="O65" s="6"/>
      <c r="P65" s="6"/>
      <c r="Q65" s="6"/>
      <c r="R65" s="5"/>
      <c r="S65" s="4"/>
      <c r="T65" s="4"/>
    </row>
    <row r="66" spans="1:20" ht="15" x14ac:dyDescent="0.2">
      <c r="A66" s="3"/>
      <c r="B66" s="4"/>
      <c r="C66" s="4"/>
      <c r="D66" s="4"/>
      <c r="E66" s="4"/>
      <c r="F66" s="4"/>
      <c r="G66" s="3"/>
      <c r="H66" s="4"/>
      <c r="I66" s="5"/>
      <c r="J66" s="4"/>
      <c r="K66" s="4"/>
      <c r="L66" s="6"/>
      <c r="M66" s="6"/>
      <c r="N66" s="6"/>
      <c r="O66" s="6"/>
      <c r="P66" s="6"/>
      <c r="Q66" s="6"/>
      <c r="R66" s="5"/>
      <c r="S66" s="4"/>
      <c r="T66" s="4"/>
    </row>
    <row r="67" spans="1:20" ht="15" x14ac:dyDescent="0.2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5" x14ac:dyDescent="0.2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5" x14ac:dyDescent="0.2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5" x14ac:dyDescent="0.2">
      <c r="A70" s="3"/>
      <c r="B70" s="4"/>
      <c r="C70" s="4"/>
      <c r="D70" s="4"/>
      <c r="E70" s="4"/>
      <c r="F70" s="4"/>
      <c r="G70" s="3"/>
      <c r="H70" s="4"/>
      <c r="I70" s="5"/>
      <c r="J70" s="4"/>
      <c r="K70" s="4"/>
      <c r="L70" s="6"/>
      <c r="M70" s="6"/>
      <c r="N70" s="6"/>
      <c r="O70" s="6"/>
      <c r="P70" s="6"/>
      <c r="Q70" s="6"/>
      <c r="R70" s="5"/>
      <c r="S70" s="4"/>
      <c r="T70" s="4"/>
    </row>
    <row r="71" spans="1:20" ht="15" x14ac:dyDescent="0.2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5" x14ac:dyDescent="0.2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5"/>
      <c r="P72" s="5"/>
      <c r="Q72" s="5"/>
      <c r="R72" s="5"/>
      <c r="S72" s="4"/>
      <c r="T72" s="4"/>
    </row>
    <row r="73" spans="1:20" ht="15" x14ac:dyDescent="0.2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5" x14ac:dyDescent="0.2">
      <c r="A74" s="3"/>
      <c r="B74" s="4"/>
      <c r="C74" s="4"/>
      <c r="D74" s="4"/>
      <c r="E74" s="4"/>
      <c r="F74" s="7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5" x14ac:dyDescent="0.2">
      <c r="A75" s="3"/>
      <c r="B75" s="4"/>
      <c r="C75" s="4"/>
      <c r="D75" s="4"/>
      <c r="E75" s="4"/>
      <c r="F75" s="4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5" x14ac:dyDescent="0.2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5" x14ac:dyDescent="0.2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5" x14ac:dyDescent="0.2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5" x14ac:dyDescent="0.2">
      <c r="A79" s="3"/>
      <c r="B79" s="4"/>
      <c r="C79" s="4"/>
      <c r="D79" s="4"/>
      <c r="E79" s="4"/>
      <c r="F79" s="7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5" x14ac:dyDescent="0.2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5" x14ac:dyDescent="0.2">
      <c r="A81" s="3"/>
      <c r="B81" s="4"/>
      <c r="C81" s="4"/>
      <c r="D81" s="4"/>
      <c r="E81" s="4"/>
      <c r="F81" s="4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5" x14ac:dyDescent="0.2">
      <c r="A82" s="3"/>
      <c r="B82" s="4"/>
      <c r="C82" s="4"/>
      <c r="D82" s="4"/>
      <c r="E82" s="4"/>
      <c r="F82" s="7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5" x14ac:dyDescent="0.2">
      <c r="A83" s="3"/>
      <c r="B83" s="4"/>
      <c r="C83" s="4"/>
      <c r="D83" s="4"/>
      <c r="E83" s="4"/>
      <c r="F83" s="4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5" x14ac:dyDescent="0.2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5" x14ac:dyDescent="0.2">
      <c r="A85" s="3"/>
      <c r="B85" s="4"/>
      <c r="C85" s="4"/>
      <c r="D85" s="4"/>
      <c r="E85" s="4"/>
      <c r="F85" s="7"/>
      <c r="G85" s="3"/>
      <c r="H85" s="4"/>
      <c r="I85" s="5"/>
      <c r="J85" s="4"/>
      <c r="K85" s="4"/>
      <c r="L85" s="6"/>
      <c r="M85" s="6"/>
      <c r="N85" s="6"/>
      <c r="O85" s="6"/>
      <c r="P85" s="6"/>
      <c r="Q85" s="5"/>
      <c r="R85" s="5"/>
      <c r="S85" s="4"/>
      <c r="T85" s="4"/>
    </row>
    <row r="86" spans="1:20" ht="15" x14ac:dyDescent="0.2">
      <c r="A86" s="3"/>
      <c r="B86" s="4"/>
      <c r="C86" s="4"/>
      <c r="D86" s="4"/>
      <c r="E86" s="4"/>
      <c r="F86" s="7"/>
      <c r="G86" s="3"/>
      <c r="H86" s="4"/>
      <c r="I86" s="5"/>
      <c r="J86" s="6"/>
      <c r="K86" s="6"/>
      <c r="L86" s="6"/>
      <c r="M86" s="6"/>
      <c r="N86" s="4"/>
      <c r="O86" s="6"/>
      <c r="P86" s="6"/>
      <c r="Q86" s="5"/>
      <c r="R86" s="5"/>
      <c r="S86" s="4"/>
      <c r="T86" s="4"/>
    </row>
    <row r="87" spans="1:20" ht="15" x14ac:dyDescent="0.2">
      <c r="A87" s="3"/>
      <c r="B87" s="4"/>
      <c r="C87" s="4"/>
      <c r="D87" s="4"/>
      <c r="E87" s="4"/>
      <c r="F87" s="7"/>
      <c r="G87" s="3"/>
      <c r="H87" s="4"/>
      <c r="I87" s="5"/>
      <c r="J87" s="4"/>
      <c r="K87" s="4"/>
      <c r="L87" s="6"/>
      <c r="M87" s="6"/>
      <c r="N87" s="6"/>
      <c r="O87" s="6"/>
      <c r="P87" s="6"/>
      <c r="Q87" s="5"/>
      <c r="R87" s="5"/>
      <c r="S87" s="4"/>
      <c r="T87" s="4"/>
    </row>
    <row r="88" spans="1:20" ht="15" x14ac:dyDescent="0.2">
      <c r="A88" s="3"/>
      <c r="B88" s="4"/>
      <c r="C88" s="4"/>
      <c r="D88" s="4"/>
      <c r="E88" s="4"/>
      <c r="F88" s="7"/>
      <c r="G88" s="3"/>
      <c r="H88" s="4"/>
      <c r="I88" s="5"/>
      <c r="J88" s="4"/>
      <c r="K88" s="60"/>
      <c r="L88" s="61"/>
      <c r="M88" s="6"/>
      <c r="N88" s="6"/>
      <c r="O88" s="6"/>
      <c r="P88" s="6"/>
      <c r="Q88" s="5"/>
      <c r="R88" s="5"/>
      <c r="S88" s="4"/>
      <c r="T88" s="4"/>
    </row>
    <row r="89" spans="1:20" ht="15" x14ac:dyDescent="0.2">
      <c r="A89" s="3"/>
      <c r="B89" s="4"/>
      <c r="C89" s="4"/>
      <c r="D89" s="4"/>
      <c r="E89" s="4"/>
      <c r="F89" s="7"/>
      <c r="G89" s="3"/>
      <c r="H89" s="4"/>
      <c r="I89" s="5"/>
      <c r="J89" s="4"/>
      <c r="K89" s="4"/>
      <c r="L89" s="6"/>
      <c r="M89" s="6"/>
      <c r="N89" s="6"/>
      <c r="O89" s="6"/>
      <c r="P89" s="6"/>
      <c r="Q89" s="5"/>
      <c r="R89" s="5"/>
      <c r="S89" s="4"/>
      <c r="T89" s="4"/>
    </row>
    <row r="90" spans="1:20" ht="15" x14ac:dyDescent="0.2">
      <c r="A90" s="3"/>
      <c r="B90" s="4"/>
      <c r="C90" s="4"/>
      <c r="D90" s="4"/>
      <c r="E90" s="4"/>
      <c r="F90" s="7"/>
      <c r="G90" s="3"/>
      <c r="H90" s="4"/>
      <c r="I90" s="4"/>
      <c r="J90" s="6"/>
      <c r="K90" s="6"/>
      <c r="L90" s="6"/>
      <c r="M90" s="6"/>
      <c r="N90" s="6"/>
      <c r="O90" s="6"/>
      <c r="P90" s="6"/>
      <c r="Q90" s="5"/>
      <c r="R90" s="5"/>
      <c r="S90" s="4"/>
      <c r="T90" s="4"/>
    </row>
    <row r="91" spans="1:20" ht="15" x14ac:dyDescent="0.2">
      <c r="A91" s="3"/>
      <c r="B91" s="4"/>
      <c r="C91" s="4"/>
      <c r="D91" s="4"/>
      <c r="E91" s="4"/>
      <c r="F91" s="7"/>
      <c r="G91" s="3"/>
      <c r="H91" s="4"/>
      <c r="I91" s="5"/>
      <c r="J91" s="6"/>
      <c r="K91" s="6"/>
      <c r="L91" s="6"/>
      <c r="M91" s="6"/>
      <c r="N91" s="6"/>
      <c r="O91" s="6"/>
      <c r="P91" s="6"/>
      <c r="Q91" s="5"/>
      <c r="R91" s="4"/>
      <c r="S91" s="4"/>
      <c r="T91" s="4"/>
    </row>
    <row r="92" spans="1:20" ht="15" x14ac:dyDescent="0.2">
      <c r="A92" s="3"/>
      <c r="B92" s="4"/>
      <c r="C92" s="4"/>
      <c r="D92" s="4"/>
      <c r="E92" s="4"/>
      <c r="F92" s="4"/>
      <c r="G92" s="3"/>
      <c r="H92" s="4"/>
      <c r="I92" s="5"/>
      <c r="J92" s="4"/>
      <c r="K92" s="60"/>
      <c r="L92" s="61"/>
      <c r="M92" s="6"/>
      <c r="N92" s="6"/>
      <c r="O92" s="6"/>
      <c r="P92" s="6"/>
      <c r="Q92" s="5"/>
      <c r="R92" s="5"/>
      <c r="S92" s="4"/>
      <c r="T92" s="4"/>
    </row>
    <row r="93" spans="1:20" ht="15" x14ac:dyDescent="0.2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5" x14ac:dyDescent="0.2">
      <c r="A94" s="3"/>
      <c r="B94" s="4"/>
      <c r="C94" s="4"/>
      <c r="D94" s="4"/>
      <c r="E94" s="4"/>
      <c r="F94" s="4"/>
      <c r="G94" s="3"/>
      <c r="H94" s="4"/>
      <c r="I94" s="5"/>
      <c r="J94" s="4"/>
      <c r="K94" s="4"/>
      <c r="L94" s="6"/>
      <c r="M94" s="6"/>
      <c r="N94" s="6"/>
      <c r="O94" s="6"/>
      <c r="P94" s="6"/>
      <c r="Q94" s="5"/>
      <c r="R94" s="5"/>
      <c r="S94" s="4"/>
      <c r="T94" s="4"/>
    </row>
    <row r="95" spans="1:20" ht="15" x14ac:dyDescent="0.2">
      <c r="A95" s="3"/>
      <c r="B95" s="4"/>
      <c r="C95" s="4"/>
      <c r="D95" s="4"/>
      <c r="E95" s="4"/>
      <c r="F95" s="7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5" x14ac:dyDescent="0.2">
      <c r="A96" s="3"/>
      <c r="B96" s="4"/>
      <c r="C96" s="4"/>
      <c r="D96" s="4"/>
      <c r="E96" s="4"/>
      <c r="F96" s="9"/>
      <c r="G96" s="3"/>
      <c r="H96" s="4"/>
      <c r="I96" s="5"/>
      <c r="J96" s="6"/>
      <c r="K96" s="6"/>
      <c r="L96" s="4"/>
      <c r="M96" s="4"/>
      <c r="N96" s="6"/>
      <c r="O96" s="6"/>
      <c r="P96" s="6"/>
      <c r="Q96" s="5"/>
      <c r="R96" s="5"/>
      <c r="S96" s="4"/>
      <c r="T96" s="4"/>
    </row>
    <row r="97" spans="1:20" ht="15" x14ac:dyDescent="0.2">
      <c r="A97" s="3"/>
      <c r="B97" s="4"/>
      <c r="C97" s="4"/>
      <c r="D97" s="4"/>
      <c r="E97" s="4"/>
      <c r="F97" s="4"/>
      <c r="G97" s="3"/>
      <c r="H97" s="4"/>
      <c r="I97" s="5"/>
      <c r="J97" s="6"/>
      <c r="K97" s="6"/>
      <c r="L97" s="60"/>
      <c r="M97" s="61"/>
      <c r="N97" s="6"/>
      <c r="O97" s="6"/>
      <c r="P97" s="6"/>
      <c r="Q97" s="5"/>
      <c r="R97" s="5"/>
      <c r="S97" s="4"/>
      <c r="T97" s="4"/>
    </row>
    <row r="98" spans="1:20" ht="15" x14ac:dyDescent="0.2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5" x14ac:dyDescent="0.2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5" x14ac:dyDescent="0.2">
      <c r="A100" s="3"/>
      <c r="B100" s="4"/>
      <c r="C100" s="4"/>
      <c r="D100" s="4"/>
      <c r="E100" s="4"/>
      <c r="F100" s="4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5" x14ac:dyDescent="0.2">
      <c r="A101" s="3"/>
      <c r="B101" s="4"/>
      <c r="C101" s="4"/>
      <c r="D101" s="4"/>
      <c r="E101" s="4"/>
      <c r="F101" s="7"/>
      <c r="G101" s="3"/>
      <c r="H101" s="4"/>
      <c r="I101" s="5"/>
      <c r="J101" s="4"/>
      <c r="K101" s="4"/>
      <c r="L101" s="6"/>
      <c r="M101" s="6"/>
      <c r="N101" s="6"/>
      <c r="O101" s="6"/>
      <c r="P101" s="6"/>
      <c r="Q101" s="5"/>
      <c r="R101" s="5"/>
      <c r="S101" s="4"/>
      <c r="T101" s="4"/>
    </row>
    <row r="102" spans="1:20" ht="15" x14ac:dyDescent="0.2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60"/>
      <c r="L102" s="61"/>
      <c r="M102" s="6"/>
      <c r="N102" s="6"/>
      <c r="O102" s="6"/>
      <c r="P102" s="6"/>
      <c r="Q102" s="5"/>
      <c r="R102" s="5"/>
      <c r="S102" s="4"/>
      <c r="T102" s="4"/>
    </row>
    <row r="103" spans="1:20" ht="15" x14ac:dyDescent="0.2">
      <c r="A103" s="3"/>
      <c r="B103" s="4"/>
      <c r="C103" s="4"/>
      <c r="D103" s="4"/>
      <c r="E103" s="4"/>
      <c r="F103" s="4"/>
      <c r="G103" s="3"/>
      <c r="H103" s="4"/>
      <c r="I103" s="5"/>
      <c r="J103" s="4"/>
      <c r="K103" s="4"/>
      <c r="L103" s="6"/>
      <c r="M103" s="6"/>
      <c r="N103" s="6"/>
      <c r="O103" s="6"/>
      <c r="P103" s="6"/>
      <c r="Q103" s="5"/>
      <c r="R103" s="5"/>
      <c r="S103" s="4"/>
      <c r="T103" s="4"/>
    </row>
    <row r="104" spans="1:20" ht="15" x14ac:dyDescent="0.2">
      <c r="A104" s="3"/>
      <c r="B104" s="4"/>
      <c r="C104" s="4"/>
      <c r="D104" s="4"/>
      <c r="E104" s="4"/>
      <c r="F104" s="4"/>
      <c r="G104" s="3"/>
      <c r="H104" s="4"/>
      <c r="I104" s="5"/>
      <c r="J104" s="6"/>
      <c r="K104" s="6"/>
      <c r="L104" s="4"/>
      <c r="M104" s="4"/>
      <c r="N104" s="6"/>
      <c r="O104" s="6"/>
      <c r="P104" s="6"/>
      <c r="Q104" s="5"/>
      <c r="R104" s="5"/>
      <c r="S104" s="4"/>
      <c r="T104" s="4"/>
    </row>
    <row r="105" spans="1:20" ht="15" x14ac:dyDescent="0.2">
      <c r="A105" s="3"/>
      <c r="B105" s="4"/>
      <c r="C105" s="4"/>
      <c r="D105" s="4"/>
      <c r="E105" s="4"/>
      <c r="F105" s="7"/>
      <c r="G105" s="3"/>
      <c r="H105" s="4"/>
      <c r="I105" s="5"/>
      <c r="J105" s="4"/>
      <c r="K105" s="4"/>
      <c r="L105" s="6"/>
      <c r="M105" s="6"/>
      <c r="N105" s="6"/>
      <c r="O105" s="6"/>
      <c r="P105" s="6"/>
      <c r="Q105" s="5"/>
      <c r="R105" s="5"/>
      <c r="S105" s="4"/>
      <c r="T105" s="4"/>
    </row>
    <row r="106" spans="1:20" ht="15" x14ac:dyDescent="0.2">
      <c r="A106" s="3"/>
      <c r="B106" s="4"/>
      <c r="C106" s="4"/>
      <c r="D106" s="4"/>
      <c r="E106" s="4"/>
      <c r="F106" s="4"/>
      <c r="G106" s="3"/>
      <c r="H106" s="4"/>
      <c r="I106" s="5"/>
      <c r="J106" s="6"/>
      <c r="K106" s="6"/>
      <c r="L106" s="4"/>
      <c r="M106" s="4"/>
      <c r="N106" s="6"/>
      <c r="O106" s="6"/>
      <c r="P106" s="6"/>
      <c r="Q106" s="5"/>
      <c r="R106" s="5"/>
      <c r="S106" s="4"/>
      <c r="T106" s="4"/>
    </row>
    <row r="107" spans="1:20" ht="15" x14ac:dyDescent="0.2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5" x14ac:dyDescent="0.2">
      <c r="A108" s="3"/>
      <c r="B108" s="4"/>
      <c r="C108" s="4"/>
      <c r="D108" s="4"/>
      <c r="E108" s="4"/>
      <c r="F108" s="7"/>
      <c r="G108" s="3"/>
      <c r="H108" s="4"/>
      <c r="I108" s="5"/>
      <c r="J108" s="4"/>
      <c r="K108" s="4"/>
      <c r="L108" s="6"/>
      <c r="M108" s="6"/>
      <c r="N108" s="6"/>
      <c r="O108" s="6"/>
      <c r="P108" s="6"/>
      <c r="Q108" s="5"/>
      <c r="R108" s="5"/>
      <c r="S108" s="4"/>
      <c r="T108" s="4"/>
    </row>
    <row r="109" spans="1:20" ht="15" x14ac:dyDescent="0.2">
      <c r="A109" s="3"/>
      <c r="B109" s="4"/>
      <c r="C109" s="4"/>
      <c r="D109" s="4"/>
      <c r="E109" s="4"/>
      <c r="F109" s="4"/>
      <c r="G109" s="3"/>
      <c r="H109" s="4"/>
      <c r="I109" s="6"/>
      <c r="J109" s="5"/>
      <c r="K109" s="5"/>
      <c r="L109" s="5"/>
      <c r="M109" s="5"/>
      <c r="N109" s="4"/>
      <c r="O109" s="5"/>
      <c r="P109" s="5"/>
      <c r="Q109" s="5"/>
      <c r="R109" s="5"/>
      <c r="S109" s="4"/>
      <c r="T109" s="4"/>
    </row>
    <row r="110" spans="1:20" ht="15" x14ac:dyDescent="0.2">
      <c r="A110" s="3"/>
      <c r="B110" s="4"/>
      <c r="C110" s="4"/>
      <c r="D110" s="4"/>
      <c r="E110" s="4"/>
      <c r="F110" s="4"/>
      <c r="G110" s="3"/>
      <c r="H110" s="4"/>
      <c r="I110" s="5"/>
      <c r="J110" s="6"/>
      <c r="K110" s="5"/>
      <c r="L110" s="4"/>
      <c r="M110" s="4"/>
      <c r="N110" s="5"/>
      <c r="O110" s="5"/>
      <c r="P110" s="5"/>
      <c r="Q110" s="5"/>
      <c r="R110" s="5"/>
      <c r="S110" s="4"/>
      <c r="T110" s="4"/>
    </row>
    <row r="111" spans="1:20" ht="15" x14ac:dyDescent="0.2">
      <c r="A111" s="3"/>
      <c r="B111" s="4"/>
      <c r="C111" s="4"/>
      <c r="D111" s="4"/>
      <c r="E111" s="4"/>
      <c r="F111" s="7"/>
      <c r="G111" s="3"/>
      <c r="H111" s="4"/>
      <c r="I111" s="4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5" x14ac:dyDescent="0.2">
      <c r="A112" s="3"/>
      <c r="B112" s="4"/>
      <c r="C112" s="4"/>
      <c r="D112" s="4"/>
      <c r="E112" s="4"/>
      <c r="F112" s="7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5" x14ac:dyDescent="0.2">
      <c r="A113" s="3"/>
      <c r="B113" s="4"/>
      <c r="C113" s="4"/>
      <c r="D113" s="4"/>
      <c r="E113" s="4"/>
      <c r="F113" s="4"/>
      <c r="G113" s="3"/>
      <c r="H113" s="4"/>
      <c r="I113" s="5"/>
      <c r="J113" s="6"/>
      <c r="K113" s="5"/>
      <c r="L113" s="5"/>
      <c r="M113" s="5"/>
      <c r="N113" s="5"/>
      <c r="O113" s="5"/>
      <c r="P113" s="5"/>
      <c r="Q113" s="5"/>
      <c r="R113" s="5"/>
      <c r="S113" s="4"/>
      <c r="T113" s="4"/>
    </row>
    <row r="114" spans="1:20" ht="15" x14ac:dyDescent="0.2">
      <c r="A114" s="3"/>
      <c r="B114" s="4"/>
      <c r="C114" s="4"/>
      <c r="D114" s="4"/>
      <c r="E114" s="4"/>
      <c r="F114" s="7"/>
      <c r="G114" s="3"/>
      <c r="H114" s="60"/>
      <c r="I114" s="61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5" x14ac:dyDescent="0.2">
      <c r="A115" s="3"/>
      <c r="B115" s="4"/>
      <c r="C115" s="4"/>
      <c r="D115" s="4"/>
      <c r="E115" s="4"/>
      <c r="F115" s="7"/>
      <c r="G115" s="3"/>
      <c r="H115" s="60"/>
      <c r="I115" s="61"/>
      <c r="J115" s="5"/>
      <c r="K115" s="5"/>
      <c r="L115" s="5"/>
      <c r="M115" s="5"/>
      <c r="N115" s="5"/>
      <c r="O115" s="5"/>
      <c r="P115" s="4"/>
      <c r="Q115" s="5"/>
      <c r="R115" s="5"/>
      <c r="S115" s="4"/>
      <c r="T115" s="4"/>
    </row>
    <row r="116" spans="1:20" ht="15" x14ac:dyDescent="0.2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5" x14ac:dyDescent="0.2">
      <c r="A117" s="3"/>
      <c r="B117" s="7"/>
      <c r="C117" s="4"/>
      <c r="D117" s="4"/>
      <c r="E117" s="4"/>
      <c r="F117" s="7"/>
      <c r="G117" s="3"/>
      <c r="H117" s="4"/>
      <c r="I117" s="6"/>
      <c r="J117" s="5"/>
      <c r="K117" s="5"/>
      <c r="L117" s="5"/>
      <c r="M117" s="5"/>
      <c r="N117" s="5"/>
      <c r="O117" s="5"/>
      <c r="P117" s="5"/>
      <c r="Q117" s="5"/>
      <c r="R117" s="4"/>
      <c r="S117" s="4"/>
      <c r="T117" s="4"/>
    </row>
    <row r="118" spans="1:20" ht="15" x14ac:dyDescent="0.2">
      <c r="A118" s="10"/>
      <c r="B118" s="11"/>
      <c r="C118" s="8"/>
      <c r="D118" s="8"/>
      <c r="E118" s="8"/>
      <c r="F118" s="4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5" x14ac:dyDescent="0.2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5" x14ac:dyDescent="0.2">
      <c r="A120" s="10"/>
      <c r="B120" s="11"/>
      <c r="C120" s="8"/>
      <c r="D120" s="8"/>
      <c r="E120" s="8"/>
      <c r="F120" s="7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5" x14ac:dyDescent="0.2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5" x14ac:dyDescent="0.2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5" x14ac:dyDescent="0.2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5" x14ac:dyDescent="0.2">
      <c r="A124" s="10"/>
      <c r="B124" s="11"/>
      <c r="C124" s="8"/>
      <c r="D124" s="8"/>
      <c r="E124" s="8"/>
      <c r="F124" s="7"/>
      <c r="G124" s="10"/>
      <c r="H124" s="60"/>
      <c r="I124" s="61"/>
      <c r="J124" s="12"/>
      <c r="K124" s="12"/>
      <c r="L124" s="12"/>
      <c r="M124" s="12"/>
      <c r="N124" s="12"/>
      <c r="O124" s="12"/>
      <c r="P124" s="8"/>
      <c r="Q124" s="12"/>
      <c r="R124" s="12"/>
      <c r="S124" s="10"/>
      <c r="T124" s="8"/>
    </row>
    <row r="125" spans="1:20" ht="15" x14ac:dyDescent="0.2">
      <c r="A125" s="10"/>
      <c r="B125" s="11"/>
      <c r="C125" s="8"/>
      <c r="D125" s="8"/>
      <c r="E125" s="8"/>
      <c r="F125" s="4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5" x14ac:dyDescent="0.2">
      <c r="A126" s="10"/>
      <c r="B126" s="11"/>
      <c r="C126" s="8"/>
      <c r="D126" s="8"/>
      <c r="E126" s="8"/>
      <c r="F126" s="4"/>
      <c r="G126" s="10"/>
      <c r="H126" s="8"/>
      <c r="I126" s="12"/>
      <c r="J126" s="12"/>
      <c r="K126" s="12"/>
      <c r="L126" s="12"/>
      <c r="M126" s="12"/>
      <c r="N126" s="8"/>
      <c r="O126" s="12"/>
      <c r="P126" s="12"/>
      <c r="Q126" s="12"/>
      <c r="R126" s="12"/>
      <c r="S126" s="8"/>
      <c r="T126" s="8"/>
    </row>
    <row r="127" spans="1:20" ht="15" x14ac:dyDescent="0.2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5" x14ac:dyDescent="0.2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5" x14ac:dyDescent="0.2">
      <c r="A129" s="10"/>
      <c r="B129" s="11"/>
      <c r="C129" s="8"/>
      <c r="D129" s="8"/>
      <c r="E129" s="8"/>
      <c r="F129" s="7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5" x14ac:dyDescent="0.2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5" x14ac:dyDescent="0.2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5" x14ac:dyDescent="0.2">
      <c r="A132" s="10"/>
      <c r="B132" s="11"/>
      <c r="C132" s="8"/>
      <c r="D132" s="8"/>
      <c r="E132" s="8"/>
      <c r="F132" s="4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5" x14ac:dyDescent="0.2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5" x14ac:dyDescent="0.2">
      <c r="A134" s="10"/>
      <c r="B134" s="11"/>
      <c r="C134" s="8"/>
      <c r="D134" s="8"/>
      <c r="E134" s="8"/>
      <c r="F134" s="7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5" x14ac:dyDescent="0.2">
      <c r="A135" s="10"/>
      <c r="B135" s="11"/>
      <c r="C135" s="8"/>
      <c r="D135" s="8"/>
      <c r="E135" s="8"/>
      <c r="F135" s="4"/>
      <c r="G135" s="10"/>
      <c r="H135" s="8"/>
      <c r="I135" s="12"/>
      <c r="J135" s="12"/>
      <c r="K135" s="12"/>
      <c r="L135" s="12"/>
      <c r="M135" s="12"/>
      <c r="N135" s="12"/>
      <c r="O135" s="12"/>
      <c r="P135" s="12"/>
      <c r="Q135" s="12"/>
      <c r="R135" s="8"/>
      <c r="S135" s="8"/>
      <c r="T135" s="8"/>
    </row>
    <row r="136" spans="1:20" ht="15" x14ac:dyDescent="0.2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5" x14ac:dyDescent="0.2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5" x14ac:dyDescent="0.2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5" x14ac:dyDescent="0.2">
      <c r="A139" s="10"/>
      <c r="B139" s="11"/>
      <c r="C139" s="8"/>
      <c r="D139" s="8"/>
      <c r="E139" s="8"/>
      <c r="F139" s="4"/>
      <c r="G139" s="10"/>
      <c r="H139" s="8"/>
      <c r="I139" s="12"/>
      <c r="J139" s="8"/>
      <c r="K139" s="8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5" x14ac:dyDescent="0.2">
      <c r="A140" s="10"/>
      <c r="B140" s="11"/>
      <c r="C140" s="8"/>
      <c r="D140" s="8"/>
      <c r="E140" s="8"/>
      <c r="F140" s="7"/>
      <c r="G140" s="10"/>
      <c r="H140" s="8"/>
      <c r="I140" s="12"/>
      <c r="J140" s="8"/>
      <c r="K140" s="12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5" x14ac:dyDescent="0.2">
      <c r="A141" s="10"/>
      <c r="B141" s="11"/>
      <c r="C141" s="8"/>
      <c r="D141" s="8"/>
      <c r="E141" s="8"/>
      <c r="F141" s="4"/>
      <c r="G141" s="10"/>
      <c r="H141" s="8"/>
      <c r="I141" s="12"/>
      <c r="J141" s="12"/>
      <c r="K141" s="12"/>
      <c r="L141" s="12"/>
      <c r="M141" s="12"/>
      <c r="N141" s="8"/>
      <c r="O141" s="12"/>
      <c r="P141" s="12"/>
      <c r="Q141" s="12"/>
      <c r="R141" s="12"/>
      <c r="S141" s="8"/>
      <c r="T141" s="8"/>
    </row>
    <row r="142" spans="1:20" ht="15" x14ac:dyDescent="0.2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5" x14ac:dyDescent="0.2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5" x14ac:dyDescent="0.2">
      <c r="A144" s="10"/>
      <c r="B144" s="11"/>
      <c r="C144" s="8"/>
      <c r="D144" s="8"/>
      <c r="E144" s="8"/>
      <c r="F144" s="4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5" x14ac:dyDescent="0.2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5" x14ac:dyDescent="0.2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5" x14ac:dyDescent="0.2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5" x14ac:dyDescent="0.2">
      <c r="A148" s="10"/>
      <c r="B148" s="11"/>
      <c r="C148" s="8"/>
      <c r="D148" s="8"/>
      <c r="E148" s="8"/>
      <c r="F148" s="7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5" x14ac:dyDescent="0.2">
      <c r="A149" s="10"/>
      <c r="B149" s="11"/>
      <c r="C149" s="8"/>
      <c r="D149" s="8"/>
      <c r="E149" s="8"/>
      <c r="F149" s="4"/>
      <c r="G149" s="10"/>
      <c r="H149" s="8"/>
      <c r="I149" s="12"/>
      <c r="J149" s="12"/>
      <c r="K149" s="12"/>
      <c r="L149" s="12"/>
      <c r="M149" s="12"/>
      <c r="N149" s="8"/>
      <c r="O149" s="12"/>
      <c r="P149" s="12"/>
      <c r="Q149" s="12"/>
      <c r="R149" s="12"/>
      <c r="S149" s="8"/>
      <c r="T149" s="8"/>
    </row>
    <row r="150" spans="1:20" ht="15" x14ac:dyDescent="0.2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5" x14ac:dyDescent="0.2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5" x14ac:dyDescent="0.2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5" x14ac:dyDescent="0.2">
      <c r="A153" s="10"/>
      <c r="B153" s="11"/>
      <c r="C153" s="8"/>
      <c r="D153" s="8"/>
      <c r="E153" s="8"/>
      <c r="F153" s="4"/>
      <c r="G153" s="10"/>
      <c r="H153" s="8"/>
      <c r="I153" s="12"/>
      <c r="J153" s="8"/>
      <c r="K153" s="8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5" x14ac:dyDescent="0.2">
      <c r="A154" s="10"/>
      <c r="B154" s="11"/>
      <c r="C154" s="8"/>
      <c r="D154" s="8"/>
      <c r="E154" s="8"/>
      <c r="F154" s="4"/>
      <c r="G154" s="10"/>
      <c r="H154" s="8"/>
      <c r="I154" s="12"/>
      <c r="J154" s="12"/>
      <c r="K154" s="12"/>
      <c r="L154" s="12"/>
      <c r="M154" s="12"/>
      <c r="N154" s="8"/>
      <c r="O154" s="12"/>
      <c r="P154" s="12"/>
      <c r="Q154" s="12"/>
      <c r="R154" s="12"/>
      <c r="S154" s="8"/>
      <c r="T154" s="8"/>
    </row>
    <row r="155" spans="1:20" ht="15" x14ac:dyDescent="0.2">
      <c r="A155" s="10"/>
      <c r="B155" s="11"/>
      <c r="C155" s="8"/>
      <c r="D155" s="8"/>
      <c r="E155" s="8"/>
      <c r="F155" s="7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5" x14ac:dyDescent="0.2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8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5" x14ac:dyDescent="0.2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5" x14ac:dyDescent="0.2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12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5" x14ac:dyDescent="0.2">
      <c r="A159" s="10"/>
      <c r="B159" s="11"/>
      <c r="C159" s="8"/>
      <c r="D159" s="8"/>
      <c r="E159" s="8"/>
      <c r="F159" s="4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5" x14ac:dyDescent="0.2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5" x14ac:dyDescent="0.2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5" x14ac:dyDescent="0.2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5" x14ac:dyDescent="0.2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5" x14ac:dyDescent="0.2">
      <c r="A164" s="10"/>
      <c r="B164" s="11"/>
      <c r="C164" s="8"/>
      <c r="D164" s="8"/>
      <c r="E164" s="8"/>
      <c r="F164" s="7"/>
      <c r="G164" s="10"/>
      <c r="H164" s="8"/>
      <c r="I164" s="12"/>
      <c r="J164" s="8"/>
      <c r="K164" s="8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5" x14ac:dyDescent="0.2">
      <c r="A165" s="10"/>
      <c r="B165" s="11"/>
      <c r="C165" s="8"/>
      <c r="D165" s="8"/>
      <c r="E165" s="8"/>
      <c r="F165" s="4"/>
      <c r="G165" s="10"/>
      <c r="H165" s="60"/>
      <c r="I165" s="61"/>
      <c r="J165" s="12"/>
      <c r="K165" s="12"/>
      <c r="L165" s="12"/>
      <c r="M165" s="12"/>
      <c r="N165" s="12"/>
      <c r="O165" s="12"/>
      <c r="P165" s="8"/>
      <c r="Q165" s="12"/>
      <c r="R165" s="12"/>
      <c r="S165" s="10"/>
      <c r="T165" s="8"/>
    </row>
    <row r="166" spans="1:20" ht="15" x14ac:dyDescent="0.2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5" x14ac:dyDescent="0.2">
      <c r="A167" s="10"/>
      <c r="B167" s="11"/>
      <c r="C167" s="8"/>
      <c r="D167" s="8"/>
      <c r="E167" s="8"/>
      <c r="F167" s="4"/>
      <c r="G167" s="10"/>
      <c r="H167" s="8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5" x14ac:dyDescent="0.2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60"/>
      <c r="L168" s="61"/>
      <c r="M168" s="12"/>
      <c r="N168" s="12"/>
      <c r="O168" s="12"/>
      <c r="P168" s="12"/>
      <c r="Q168" s="12"/>
      <c r="R168" s="12"/>
      <c r="S168" s="8"/>
      <c r="T168" s="8"/>
    </row>
    <row r="169" spans="1:20" ht="15" x14ac:dyDescent="0.2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8"/>
      <c r="L169" s="12"/>
      <c r="M169" s="12"/>
      <c r="N169" s="12"/>
      <c r="O169" s="12"/>
      <c r="P169" s="12"/>
      <c r="Q169" s="12"/>
      <c r="R169" s="12"/>
      <c r="S169" s="8"/>
      <c r="T169" s="8"/>
    </row>
    <row r="170" spans="1:20" ht="15" x14ac:dyDescent="0.2">
      <c r="A170" s="10"/>
      <c r="B170" s="11"/>
      <c r="C170" s="8"/>
      <c r="D170" s="8"/>
      <c r="E170" s="8"/>
      <c r="F170" s="7"/>
      <c r="G170" s="10"/>
      <c r="H170" s="8"/>
      <c r="I170" s="12"/>
      <c r="J170" s="8"/>
      <c r="K170" s="60"/>
      <c r="L170" s="61"/>
      <c r="M170" s="12"/>
      <c r="N170" s="12"/>
      <c r="O170" s="12"/>
      <c r="P170" s="12"/>
      <c r="Q170" s="12"/>
      <c r="R170" s="12"/>
      <c r="S170" s="8"/>
      <c r="T170" s="8"/>
    </row>
    <row r="171" spans="1:20" ht="15" x14ac:dyDescent="0.2">
      <c r="A171" s="10"/>
      <c r="B171" s="11"/>
      <c r="C171" s="8"/>
      <c r="D171" s="8"/>
      <c r="E171" s="8"/>
      <c r="F171" s="4"/>
      <c r="G171" s="10"/>
      <c r="H171" s="8"/>
      <c r="I171" s="12"/>
      <c r="J171" s="8"/>
      <c r="K171" s="60"/>
      <c r="L171" s="61"/>
      <c r="M171" s="12"/>
      <c r="N171" s="12"/>
      <c r="O171" s="12"/>
      <c r="P171" s="12"/>
      <c r="Q171" s="12"/>
      <c r="R171" s="12"/>
      <c r="S171" s="8"/>
      <c r="T171" s="8"/>
    </row>
    <row r="172" spans="1:20" ht="15" x14ac:dyDescent="0.2">
      <c r="A172" s="10"/>
      <c r="B172" s="11"/>
      <c r="C172" s="8"/>
      <c r="D172" s="8"/>
      <c r="E172" s="8"/>
      <c r="F172" s="4"/>
      <c r="G172" s="10"/>
      <c r="H172" s="8"/>
      <c r="I172" s="12"/>
      <c r="J172" s="12"/>
      <c r="K172" s="12"/>
      <c r="L172" s="8"/>
      <c r="M172" s="8"/>
      <c r="N172" s="12"/>
      <c r="O172" s="12"/>
      <c r="P172" s="12"/>
      <c r="Q172" s="12"/>
      <c r="R172" s="12"/>
      <c r="S172" s="8"/>
      <c r="T172" s="8"/>
    </row>
    <row r="173" spans="1:20" ht="15" x14ac:dyDescent="0.2">
      <c r="A173" s="10"/>
      <c r="B173" s="11"/>
      <c r="C173" s="8"/>
      <c r="D173" s="8"/>
      <c r="E173" s="8"/>
      <c r="F173" s="7"/>
      <c r="G173" s="10"/>
      <c r="H173" s="8"/>
      <c r="I173" s="12"/>
      <c r="J173" s="8"/>
      <c r="K173" s="60"/>
      <c r="L173" s="61"/>
      <c r="M173" s="12"/>
      <c r="N173" s="12"/>
      <c r="O173" s="12"/>
      <c r="P173" s="12"/>
      <c r="Q173" s="12"/>
      <c r="R173" s="12"/>
      <c r="S173" s="8"/>
      <c r="T173" s="8"/>
    </row>
    <row r="174" spans="1:20" ht="15" x14ac:dyDescent="0.2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5" x14ac:dyDescent="0.2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5" x14ac:dyDescent="0.2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5" x14ac:dyDescent="0.2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5" x14ac:dyDescent="0.2">
      <c r="A178" s="10"/>
      <c r="B178" s="11"/>
      <c r="C178" s="8"/>
      <c r="D178" s="8"/>
      <c r="E178" s="8"/>
      <c r="F178" s="7"/>
      <c r="G178" s="10"/>
      <c r="H178" s="8"/>
      <c r="I178" s="12"/>
      <c r="J178" s="12"/>
      <c r="K178" s="12"/>
      <c r="L178" s="12"/>
      <c r="M178" s="12"/>
      <c r="N178" s="8"/>
      <c r="O178" s="12"/>
      <c r="P178" s="12"/>
      <c r="Q178" s="12"/>
      <c r="R178" s="12"/>
      <c r="S178" s="8"/>
      <c r="T178" s="8"/>
    </row>
    <row r="179" spans="1:20" ht="15" x14ac:dyDescent="0.2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5" x14ac:dyDescent="0.2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12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5" x14ac:dyDescent="0.2">
      <c r="A181" s="10"/>
      <c r="B181" s="11"/>
      <c r="C181" s="8"/>
      <c r="D181" s="8"/>
      <c r="E181" s="8"/>
      <c r="F181" s="4"/>
      <c r="G181" s="10"/>
      <c r="H181" s="8"/>
      <c r="I181" s="12"/>
      <c r="J181" s="8"/>
      <c r="K181" s="8"/>
      <c r="L181" s="12"/>
      <c r="M181" s="12"/>
      <c r="N181" s="12"/>
      <c r="O181" s="12"/>
      <c r="P181" s="12"/>
      <c r="Q181" s="12"/>
      <c r="R181" s="12"/>
      <c r="S181" s="8"/>
      <c r="T181" s="8"/>
    </row>
    <row r="182" spans="1:20" ht="15" x14ac:dyDescent="0.2">
      <c r="A182" s="10"/>
      <c r="B182" s="11"/>
      <c r="C182" s="8"/>
      <c r="D182" s="8"/>
      <c r="E182" s="8"/>
      <c r="F182" s="7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5" x14ac:dyDescent="0.2">
      <c r="A183" s="10"/>
      <c r="B183" s="11"/>
      <c r="C183" s="8"/>
      <c r="D183" s="8"/>
      <c r="E183" s="8"/>
      <c r="F183" s="4"/>
      <c r="G183" s="10"/>
      <c r="H183" s="8"/>
      <c r="I183" s="12"/>
      <c r="J183" s="12"/>
      <c r="K183" s="12"/>
      <c r="L183" s="12"/>
      <c r="M183" s="12"/>
      <c r="N183" s="8"/>
      <c r="O183" s="12"/>
      <c r="P183" s="12"/>
      <c r="Q183" s="12"/>
      <c r="R183" s="12"/>
      <c r="S183" s="8"/>
      <c r="T183" s="8"/>
    </row>
    <row r="184" spans="1:20" ht="15" x14ac:dyDescent="0.2">
      <c r="A184" s="10"/>
      <c r="B184" s="11"/>
      <c r="C184" s="8"/>
      <c r="D184" s="8"/>
      <c r="E184" s="8"/>
      <c r="F184" s="4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5" x14ac:dyDescent="0.2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5" x14ac:dyDescent="0.2">
      <c r="A186" s="10"/>
      <c r="B186" s="11"/>
      <c r="C186" s="8"/>
      <c r="D186" s="8"/>
      <c r="E186" s="8"/>
      <c r="F186" s="7"/>
      <c r="G186" s="10"/>
      <c r="H186" s="8"/>
      <c r="I186" s="12"/>
      <c r="J186" s="8"/>
      <c r="K186" s="8"/>
      <c r="L186" s="12"/>
      <c r="M186" s="12"/>
      <c r="N186" s="12"/>
      <c r="O186" s="12"/>
      <c r="P186" s="12"/>
      <c r="Q186" s="12"/>
      <c r="R186" s="12"/>
      <c r="S186" s="8"/>
      <c r="T186" s="8"/>
    </row>
    <row r="187" spans="1:20" ht="15" x14ac:dyDescent="0.2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5" x14ac:dyDescent="0.2">
      <c r="A188" s="10"/>
      <c r="B188" s="11"/>
      <c r="C188" s="8"/>
      <c r="D188" s="8"/>
      <c r="E188" s="8"/>
      <c r="F188" s="4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5" x14ac:dyDescent="0.2">
      <c r="A189" s="10"/>
      <c r="B189" s="11"/>
      <c r="C189" s="8"/>
      <c r="D189" s="8"/>
      <c r="E189" s="8"/>
      <c r="F189" s="7"/>
      <c r="G189" s="10"/>
      <c r="H189" s="8"/>
      <c r="I189" s="12"/>
      <c r="J189" s="12"/>
      <c r="K189" s="12"/>
      <c r="L189" s="12"/>
      <c r="M189" s="12"/>
      <c r="N189" s="8"/>
      <c r="O189" s="12"/>
      <c r="P189" s="12"/>
      <c r="Q189" s="12"/>
      <c r="R189" s="12"/>
      <c r="S189" s="8"/>
      <c r="T189" s="8"/>
    </row>
    <row r="190" spans="1:20" ht="15" x14ac:dyDescent="0.2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5" x14ac:dyDescent="0.2">
      <c r="A191" s="10"/>
      <c r="B191" s="11"/>
      <c r="C191" s="8"/>
      <c r="D191" s="8"/>
      <c r="E191" s="8"/>
      <c r="F191" s="4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5" x14ac:dyDescent="0.2">
      <c r="A192" s="10"/>
      <c r="B192" s="11"/>
      <c r="C192" s="8"/>
      <c r="D192" s="8"/>
      <c r="E192" s="8"/>
      <c r="F192" s="4"/>
      <c r="G192" s="10"/>
      <c r="H192" s="8"/>
      <c r="I192" s="12"/>
      <c r="J192" s="12"/>
      <c r="K192" s="12"/>
      <c r="L192" s="12"/>
      <c r="M192" s="12"/>
      <c r="N192" s="8"/>
      <c r="O192" s="12"/>
      <c r="P192" s="12"/>
      <c r="Q192" s="12"/>
      <c r="R192" s="12"/>
      <c r="S192" s="8"/>
      <c r="T192" s="8"/>
    </row>
    <row r="193" spans="1:20" ht="15" x14ac:dyDescent="0.2">
      <c r="A193" s="10"/>
      <c r="B193" s="11"/>
      <c r="C193" s="8"/>
      <c r="D193" s="8"/>
      <c r="E193" s="8"/>
      <c r="F193" s="7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5" x14ac:dyDescent="0.2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5" x14ac:dyDescent="0.2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12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5" x14ac:dyDescent="0.2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5" x14ac:dyDescent="0.2">
      <c r="A197" s="10"/>
      <c r="B197" s="11"/>
      <c r="C197" s="8"/>
      <c r="D197" s="8"/>
      <c r="E197" s="8"/>
      <c r="F197" s="7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5" x14ac:dyDescent="0.2">
      <c r="A198" s="10"/>
      <c r="B198" s="11"/>
      <c r="C198" s="8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5" x14ac:dyDescent="0.2">
      <c r="A199" s="10"/>
      <c r="B199" s="11"/>
      <c r="C199" s="8"/>
      <c r="D199" s="8"/>
      <c r="E199" s="8"/>
      <c r="F199" s="4"/>
      <c r="G199" s="10"/>
      <c r="H199" s="8"/>
      <c r="I199" s="12"/>
      <c r="J199" s="12"/>
      <c r="K199" s="12"/>
      <c r="L199" s="12"/>
      <c r="M199" s="12"/>
      <c r="N199" s="8"/>
      <c r="O199" s="12"/>
      <c r="P199" s="12"/>
      <c r="Q199" s="12"/>
      <c r="R199" s="12"/>
      <c r="S199" s="8"/>
      <c r="T199" s="8"/>
    </row>
    <row r="200" spans="1:20" ht="15" x14ac:dyDescent="0.2">
      <c r="A200" s="10"/>
      <c r="B200" s="11"/>
      <c r="C200" s="12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5" x14ac:dyDescent="0.2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8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5" x14ac:dyDescent="0.2">
      <c r="A202" s="10"/>
      <c r="B202" s="11"/>
      <c r="C202" s="8"/>
      <c r="D202" s="8"/>
      <c r="E202" s="8"/>
      <c r="F202" s="4"/>
      <c r="G202" s="10"/>
      <c r="H202" s="8"/>
      <c r="I202" s="12"/>
      <c r="J202" s="8"/>
      <c r="K202" s="12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5" x14ac:dyDescent="0.2">
      <c r="A203" s="10"/>
      <c r="B203" s="11"/>
      <c r="C203" s="8"/>
      <c r="D203" s="8"/>
      <c r="E203" s="8"/>
      <c r="F203" s="4"/>
      <c r="G203" s="10"/>
      <c r="H203" s="8"/>
      <c r="I203" s="12"/>
      <c r="J203" s="12"/>
      <c r="K203" s="12"/>
      <c r="L203" s="12"/>
      <c r="M203" s="12"/>
      <c r="N203" s="12"/>
      <c r="O203" s="12"/>
      <c r="P203" s="12"/>
      <c r="Q203" s="12"/>
      <c r="R203" s="8"/>
      <c r="S203" s="8"/>
      <c r="T203" s="8"/>
    </row>
    <row r="204" spans="1:20" ht="15" x14ac:dyDescent="0.2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5" x14ac:dyDescent="0.2">
      <c r="A205" s="10"/>
      <c r="B205" s="11"/>
      <c r="C205" s="8"/>
      <c r="D205" s="8"/>
      <c r="E205" s="8"/>
      <c r="F205" s="7"/>
      <c r="G205" s="10"/>
      <c r="H205" s="8"/>
      <c r="I205" s="12"/>
      <c r="J205" s="12"/>
      <c r="K205" s="12"/>
      <c r="L205" s="60"/>
      <c r="M205" s="61"/>
      <c r="N205" s="12"/>
      <c r="O205" s="12"/>
      <c r="P205" s="12"/>
      <c r="Q205" s="12"/>
      <c r="R205" s="12"/>
      <c r="S205" s="8"/>
      <c r="T205" s="8"/>
    </row>
    <row r="206" spans="1:20" ht="15" x14ac:dyDescent="0.2">
      <c r="A206" s="10"/>
      <c r="B206" s="11"/>
      <c r="C206" s="8"/>
      <c r="D206" s="8"/>
      <c r="E206" s="8"/>
      <c r="F206" s="7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5" x14ac:dyDescent="0.2">
      <c r="A207" s="10"/>
      <c r="B207" s="11"/>
      <c r="C207" s="8"/>
      <c r="D207" s="8"/>
      <c r="E207" s="8"/>
      <c r="F207" s="7"/>
      <c r="G207" s="10"/>
      <c r="H207" s="60"/>
      <c r="I207" s="61"/>
      <c r="J207" s="12"/>
      <c r="K207" s="12"/>
      <c r="L207" s="12"/>
      <c r="M207" s="12"/>
      <c r="N207" s="12"/>
      <c r="O207" s="12"/>
      <c r="P207" s="8"/>
      <c r="Q207" s="12"/>
      <c r="R207" s="12"/>
      <c r="S207" s="8"/>
      <c r="T207" s="8"/>
    </row>
    <row r="208" spans="1:20" ht="15" x14ac:dyDescent="0.2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8"/>
      <c r="L208" s="12"/>
      <c r="M208" s="12"/>
      <c r="N208" s="12"/>
      <c r="O208" s="12"/>
      <c r="P208" s="12"/>
      <c r="Q208" s="12"/>
      <c r="R208" s="12"/>
      <c r="S208" s="8"/>
      <c r="T208" s="8"/>
    </row>
    <row r="209" spans="1:20" ht="15" x14ac:dyDescent="0.2">
      <c r="A209" s="10"/>
      <c r="B209" s="11"/>
      <c r="C209" s="8"/>
      <c r="D209" s="8"/>
      <c r="E209" s="8"/>
      <c r="F209" s="4"/>
      <c r="G209" s="10"/>
      <c r="H209" s="8"/>
      <c r="I209" s="12"/>
      <c r="J209" s="8"/>
      <c r="K209" s="60"/>
      <c r="L209" s="61"/>
      <c r="M209" s="12"/>
      <c r="N209" s="12"/>
      <c r="O209" s="12"/>
      <c r="P209" s="12"/>
      <c r="Q209" s="12"/>
      <c r="R209" s="12"/>
      <c r="S209" s="8"/>
      <c r="T209" s="8"/>
    </row>
    <row r="210" spans="1:20" ht="15" x14ac:dyDescent="0.2">
      <c r="A210" s="10"/>
      <c r="B210" s="11"/>
      <c r="C210" s="8"/>
      <c r="D210" s="8"/>
      <c r="E210" s="8"/>
      <c r="F210" s="7"/>
      <c r="G210" s="10"/>
      <c r="H210" s="8"/>
      <c r="I210" s="12"/>
      <c r="J210" s="12"/>
      <c r="K210" s="12"/>
      <c r="L210" s="8"/>
      <c r="M210" s="8"/>
      <c r="N210" s="12"/>
      <c r="O210" s="12"/>
      <c r="P210" s="12"/>
      <c r="Q210" s="12"/>
      <c r="R210" s="12"/>
      <c r="S210" s="8"/>
      <c r="T210" s="8"/>
    </row>
    <row r="211" spans="1:20" ht="15" x14ac:dyDescent="0.2">
      <c r="A211" s="10"/>
      <c r="B211" s="11"/>
      <c r="C211" s="8"/>
      <c r="D211" s="8"/>
      <c r="E211" s="8"/>
      <c r="F211" s="7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5" x14ac:dyDescent="0.2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5" x14ac:dyDescent="0.2">
      <c r="A213" s="10"/>
      <c r="B213" s="11"/>
      <c r="C213" s="8"/>
      <c r="D213" s="8"/>
      <c r="E213" s="8"/>
      <c r="F213" s="4"/>
      <c r="G213" s="10"/>
      <c r="H213" s="8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5" x14ac:dyDescent="0.2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5" x14ac:dyDescent="0.2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60"/>
      <c r="L215" s="61"/>
      <c r="M215" s="12"/>
      <c r="N215" s="12"/>
      <c r="O215" s="12"/>
      <c r="P215" s="12"/>
      <c r="Q215" s="12"/>
      <c r="R215" s="12"/>
      <c r="S215" s="8"/>
      <c r="T215" s="8"/>
    </row>
    <row r="216" spans="1:20" ht="15" x14ac:dyDescent="0.2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5" x14ac:dyDescent="0.2">
      <c r="A217" s="10"/>
      <c r="B217" s="11"/>
      <c r="C217" s="8"/>
      <c r="D217" s="8"/>
      <c r="E217" s="8"/>
      <c r="F217" s="7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5" x14ac:dyDescent="0.2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8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5" x14ac:dyDescent="0.2">
      <c r="A219" s="10"/>
      <c r="B219" s="11"/>
      <c r="C219" s="8"/>
      <c r="D219" s="8"/>
      <c r="E219" s="8"/>
      <c r="F219" s="4"/>
      <c r="G219" s="10"/>
      <c r="H219" s="8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5" x14ac:dyDescent="0.2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60"/>
      <c r="L220" s="61"/>
      <c r="M220" s="12"/>
      <c r="N220" s="12"/>
      <c r="O220" s="12"/>
      <c r="P220" s="12"/>
      <c r="Q220" s="12"/>
      <c r="R220" s="12"/>
      <c r="S220" s="8"/>
      <c r="T220" s="8"/>
    </row>
    <row r="221" spans="1:20" ht="15" x14ac:dyDescent="0.2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5" x14ac:dyDescent="0.2">
      <c r="A222" s="10"/>
      <c r="B222" s="11"/>
      <c r="C222" s="8"/>
      <c r="D222" s="8"/>
      <c r="E222" s="8"/>
      <c r="F222" s="4"/>
      <c r="G222" s="10"/>
      <c r="H222" s="8"/>
      <c r="I222" s="12"/>
      <c r="J222" s="8"/>
      <c r="K222" s="8"/>
      <c r="L222" s="12"/>
      <c r="M222" s="12"/>
      <c r="N222" s="12"/>
      <c r="O222" s="12"/>
      <c r="P222" s="12"/>
      <c r="Q222" s="12"/>
      <c r="R222" s="12"/>
      <c r="S222" s="8"/>
      <c r="T222" s="8"/>
    </row>
    <row r="223" spans="1:20" ht="15" x14ac:dyDescent="0.2">
      <c r="A223" s="10"/>
      <c r="B223" s="11"/>
      <c r="C223" s="8"/>
      <c r="D223" s="8"/>
      <c r="E223" s="8"/>
      <c r="F223" s="4"/>
      <c r="G223" s="10"/>
      <c r="H223" s="60"/>
      <c r="I223" s="61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5" x14ac:dyDescent="0.2">
      <c r="A224" s="10"/>
      <c r="B224" s="11"/>
      <c r="C224" s="8"/>
      <c r="D224" s="8"/>
      <c r="E224" s="8"/>
      <c r="F224" s="4"/>
      <c r="G224" s="10"/>
      <c r="H224" s="60"/>
      <c r="I224" s="61"/>
      <c r="J224" s="12"/>
      <c r="K224" s="12"/>
      <c r="L224" s="12"/>
      <c r="M224" s="12"/>
      <c r="N224" s="12"/>
      <c r="O224" s="12"/>
      <c r="P224" s="8"/>
      <c r="Q224" s="12"/>
      <c r="R224" s="12"/>
      <c r="S224" s="8"/>
      <c r="T224" s="8"/>
    </row>
    <row r="225" spans="1:20" ht="15" x14ac:dyDescent="0.2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12"/>
      <c r="O225" s="12"/>
      <c r="P225" s="12"/>
      <c r="Q225" s="12"/>
      <c r="R225" s="8"/>
      <c r="S225" s="8"/>
      <c r="T225" s="8"/>
    </row>
    <row r="226" spans="1:20" ht="15" x14ac:dyDescent="0.2">
      <c r="A226" s="10"/>
      <c r="B226" s="11"/>
      <c r="C226" s="8"/>
      <c r="D226" s="8"/>
      <c r="E226" s="8"/>
      <c r="F226" s="4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5" x14ac:dyDescent="0.2">
      <c r="A227" s="10"/>
      <c r="B227" s="11"/>
      <c r="C227" s="8"/>
      <c r="D227" s="8"/>
      <c r="E227" s="8"/>
      <c r="F227" s="7"/>
      <c r="G227" s="10"/>
      <c r="H227" s="60"/>
      <c r="I227" s="61"/>
      <c r="J227" s="12"/>
      <c r="K227" s="12"/>
      <c r="L227" s="12"/>
      <c r="M227" s="12"/>
      <c r="N227" s="12"/>
      <c r="O227" s="12"/>
      <c r="P227" s="8"/>
      <c r="Q227" s="12"/>
      <c r="R227" s="12"/>
      <c r="S227" s="8"/>
      <c r="T227" s="8"/>
    </row>
    <row r="228" spans="1:20" ht="15" x14ac:dyDescent="0.2">
      <c r="A228" s="10"/>
      <c r="B228" s="11"/>
      <c r="C228" s="8"/>
      <c r="D228" s="8"/>
      <c r="E228" s="8"/>
      <c r="F228" s="7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5" x14ac:dyDescent="0.2">
      <c r="A229" s="10"/>
      <c r="B229" s="11"/>
      <c r="C229" s="8"/>
      <c r="D229" s="8"/>
      <c r="E229" s="8"/>
      <c r="F229" s="4"/>
      <c r="G229" s="10"/>
      <c r="H229" s="8"/>
      <c r="I229" s="12"/>
      <c r="J229" s="12"/>
      <c r="K229" s="12"/>
      <c r="L229" s="12"/>
      <c r="M229" s="12"/>
      <c r="N229" s="8"/>
      <c r="O229" s="12"/>
      <c r="P229" s="12"/>
      <c r="Q229" s="12"/>
      <c r="R229" s="12"/>
      <c r="S229" s="8"/>
      <c r="T229" s="8"/>
    </row>
    <row r="230" spans="1:20" ht="15" x14ac:dyDescent="0.2">
      <c r="A230" s="10"/>
      <c r="B230" s="11"/>
      <c r="C230" s="8"/>
      <c r="D230" s="8"/>
      <c r="E230" s="8"/>
      <c r="F230" s="7"/>
      <c r="G230" s="10"/>
      <c r="H230" s="8"/>
      <c r="I230" s="12"/>
      <c r="J230" s="8"/>
      <c r="K230" s="60"/>
      <c r="L230" s="61"/>
      <c r="M230" s="12"/>
      <c r="N230" s="12"/>
      <c r="O230" s="12"/>
      <c r="P230" s="12"/>
      <c r="Q230" s="12"/>
      <c r="R230" s="12"/>
      <c r="S230" s="8"/>
      <c r="T230" s="8"/>
    </row>
    <row r="231" spans="1:20" ht="15" x14ac:dyDescent="0.2">
      <c r="A231" s="10"/>
      <c r="B231" s="11"/>
      <c r="C231" s="8"/>
      <c r="D231" s="8"/>
      <c r="E231" s="8"/>
      <c r="F231" s="7"/>
      <c r="G231" s="10"/>
      <c r="H231" s="8"/>
      <c r="I231" s="12"/>
      <c r="J231" s="12"/>
      <c r="K231" s="12"/>
      <c r="L231" s="60"/>
      <c r="M231" s="61"/>
      <c r="N231" s="12"/>
      <c r="O231" s="12"/>
      <c r="P231" s="12"/>
      <c r="Q231" s="12"/>
      <c r="R231" s="12"/>
      <c r="S231" s="8"/>
      <c r="T231" s="8"/>
    </row>
    <row r="232" spans="1:20" ht="15" x14ac:dyDescent="0.2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5" x14ac:dyDescent="0.2">
      <c r="A233" s="10"/>
      <c r="B233" s="11"/>
      <c r="C233" s="8"/>
      <c r="D233" s="8"/>
      <c r="E233" s="8"/>
      <c r="F233" s="4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5" x14ac:dyDescent="0.2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5" x14ac:dyDescent="0.2">
      <c r="A235" s="10"/>
      <c r="B235" s="11"/>
      <c r="C235" s="8"/>
      <c r="D235" s="8"/>
      <c r="E235" s="8"/>
      <c r="F235" s="7"/>
      <c r="G235" s="10"/>
      <c r="H235" s="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5" x14ac:dyDescent="0.2">
      <c r="A236" s="10"/>
      <c r="B236" s="11"/>
      <c r="C236" s="8"/>
      <c r="D236" s="8"/>
      <c r="E236" s="8"/>
      <c r="F236" s="7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5" x14ac:dyDescent="0.2">
      <c r="A237" s="10"/>
      <c r="B237" s="11"/>
      <c r="C237" s="8"/>
      <c r="D237" s="8"/>
      <c r="E237" s="8"/>
      <c r="F237" s="4"/>
      <c r="G237" s="10"/>
      <c r="H237" s="8"/>
      <c r="I237" s="12"/>
      <c r="J237" s="8"/>
      <c r="K237" s="8"/>
      <c r="L237" s="12"/>
      <c r="M237" s="12"/>
      <c r="N237" s="12"/>
      <c r="O237" s="12"/>
      <c r="P237" s="12"/>
      <c r="Q237" s="12"/>
      <c r="R237" s="12"/>
      <c r="S237" s="8"/>
      <c r="T237" s="8"/>
    </row>
    <row r="238" spans="1:20" ht="15" x14ac:dyDescent="0.2">
      <c r="A238" s="10"/>
      <c r="B238" s="11"/>
      <c r="C238" s="8"/>
      <c r="D238" s="8"/>
      <c r="E238" s="8"/>
      <c r="F238" s="7"/>
      <c r="G238" s="10"/>
      <c r="H238" s="8"/>
      <c r="I238" s="12"/>
      <c r="J238" s="12"/>
      <c r="K238" s="12"/>
      <c r="L238" s="12"/>
      <c r="M238" s="12"/>
      <c r="N238" s="8"/>
      <c r="O238" s="12"/>
      <c r="P238" s="12"/>
      <c r="Q238" s="12"/>
      <c r="R238" s="12"/>
      <c r="S238" s="8"/>
      <c r="T238" s="8"/>
    </row>
    <row r="239" spans="1:20" ht="15" x14ac:dyDescent="0.2">
      <c r="A239" s="10"/>
      <c r="B239" s="11"/>
      <c r="C239" s="8"/>
      <c r="D239" s="8"/>
      <c r="E239" s="8"/>
      <c r="F239" s="4"/>
      <c r="G239" s="10"/>
      <c r="H239" s="8"/>
      <c r="I239" s="12"/>
      <c r="J239" s="12"/>
      <c r="K239" s="12"/>
      <c r="L239" s="12"/>
      <c r="M239" s="12"/>
      <c r="N239" s="12"/>
      <c r="O239" s="12"/>
      <c r="P239" s="12"/>
      <c r="Q239" s="12"/>
      <c r="R239" s="8"/>
      <c r="S239" s="8"/>
      <c r="T239" s="8"/>
    </row>
    <row r="240" spans="1:20" ht="15" x14ac:dyDescent="0.2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5" x14ac:dyDescent="0.2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5" x14ac:dyDescent="0.2">
      <c r="A242" s="10"/>
      <c r="B242" s="11"/>
      <c r="C242" s="8"/>
      <c r="D242" s="8"/>
      <c r="E242" s="8"/>
      <c r="F242" s="7"/>
      <c r="G242" s="10"/>
      <c r="H242" s="8"/>
      <c r="I242" s="12"/>
      <c r="J242" s="8"/>
      <c r="K242" s="8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5" x14ac:dyDescent="0.2">
      <c r="A243" s="10"/>
      <c r="B243" s="11"/>
      <c r="C243" s="8"/>
      <c r="D243" s="8"/>
      <c r="E243" s="8"/>
      <c r="F243" s="4"/>
      <c r="G243" s="10"/>
      <c r="H243" s="8"/>
      <c r="I243" s="12"/>
      <c r="J243" s="8"/>
      <c r="K243" s="12"/>
      <c r="L243" s="12"/>
      <c r="M243" s="12"/>
      <c r="N243" s="12"/>
      <c r="O243" s="12"/>
      <c r="P243" s="12"/>
      <c r="Q243" s="12"/>
      <c r="R243" s="12"/>
      <c r="S243" s="8"/>
      <c r="T243" s="8"/>
    </row>
    <row r="244" spans="1:20" ht="15" x14ac:dyDescent="0.2">
      <c r="A244" s="10"/>
      <c r="B244" s="11"/>
      <c r="C244" s="8"/>
      <c r="D244" s="8"/>
      <c r="E244" s="8"/>
      <c r="F244" s="4"/>
      <c r="G244" s="10"/>
      <c r="H244" s="60"/>
      <c r="I244" s="61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5" x14ac:dyDescent="0.2">
      <c r="A245" s="10"/>
      <c r="B245" s="11"/>
      <c r="C245" s="8"/>
      <c r="D245" s="8"/>
      <c r="E245" s="8"/>
      <c r="F245" s="4"/>
      <c r="G245" s="10"/>
      <c r="H245" s="60"/>
      <c r="I245" s="61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5" x14ac:dyDescent="0.2">
      <c r="A246" s="10"/>
      <c r="B246" s="11"/>
      <c r="C246" s="8"/>
      <c r="D246" s="8"/>
      <c r="E246" s="8"/>
      <c r="F246" s="7"/>
      <c r="G246" s="10"/>
      <c r="H246" s="60"/>
      <c r="I246" s="61"/>
      <c r="J246" s="12"/>
      <c r="K246" s="12"/>
      <c r="L246" s="12"/>
      <c r="M246" s="12"/>
      <c r="N246" s="12"/>
      <c r="O246" s="12"/>
      <c r="P246" s="8"/>
      <c r="Q246" s="12"/>
      <c r="R246" s="12"/>
      <c r="S246" s="8"/>
      <c r="T246" s="8"/>
    </row>
    <row r="247" spans="1:20" ht="15" x14ac:dyDescent="0.2">
      <c r="A247" s="10"/>
      <c r="B247" s="11"/>
      <c r="C247" s="8"/>
      <c r="D247" s="8"/>
      <c r="E247" s="8"/>
      <c r="F247" s="4"/>
      <c r="G247" s="10"/>
      <c r="H247" s="8"/>
      <c r="I247" s="12"/>
      <c r="J247" s="12"/>
      <c r="K247" s="12"/>
      <c r="L247" s="8"/>
      <c r="M247" s="8"/>
      <c r="N247" s="12"/>
      <c r="O247" s="12"/>
      <c r="P247" s="12"/>
      <c r="Q247" s="12"/>
      <c r="R247" s="12"/>
      <c r="S247" s="8"/>
      <c r="T247" s="8"/>
    </row>
    <row r="248" spans="1:20" ht="15" x14ac:dyDescent="0.2">
      <c r="A248" s="10"/>
      <c r="B248" s="11"/>
      <c r="C248" s="8"/>
      <c r="D248" s="8"/>
      <c r="E248" s="8"/>
      <c r="F248" s="7"/>
      <c r="G248" s="10"/>
      <c r="H248" s="8"/>
      <c r="I248" s="12"/>
      <c r="J248" s="8"/>
      <c r="K248" s="8"/>
      <c r="L248" s="12"/>
      <c r="M248" s="12"/>
      <c r="N248" s="12"/>
      <c r="O248" s="12"/>
      <c r="P248" s="12"/>
      <c r="Q248" s="12"/>
      <c r="R248" s="12"/>
      <c r="S248" s="8"/>
      <c r="T248" s="8"/>
    </row>
    <row r="249" spans="1:20" ht="15" x14ac:dyDescent="0.2">
      <c r="A249" s="10"/>
      <c r="B249" s="11"/>
      <c r="C249" s="8"/>
      <c r="D249" s="8"/>
      <c r="E249" s="8"/>
      <c r="F249" s="4"/>
      <c r="G249" s="10"/>
      <c r="H249" s="60"/>
      <c r="I249" s="61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5" x14ac:dyDescent="0.2">
      <c r="A250" s="10"/>
      <c r="B250" s="11"/>
      <c r="C250" s="8"/>
      <c r="D250" s="8"/>
      <c r="E250" s="8"/>
      <c r="F250" s="4"/>
      <c r="G250" s="10"/>
      <c r="H250" s="60"/>
      <c r="I250" s="61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5" x14ac:dyDescent="0.2">
      <c r="A251" s="10"/>
      <c r="B251" s="11"/>
      <c r="C251" s="8"/>
      <c r="D251" s="8"/>
      <c r="E251" s="8"/>
      <c r="F251" s="7"/>
      <c r="G251" s="10"/>
      <c r="H251" s="8"/>
      <c r="I251" s="12"/>
      <c r="J251" s="12"/>
      <c r="K251" s="12"/>
      <c r="L251" s="12"/>
      <c r="M251" s="12"/>
      <c r="N251" s="12"/>
      <c r="O251" s="12"/>
      <c r="P251" s="12"/>
      <c r="Q251" s="8"/>
      <c r="R251" s="12"/>
      <c r="S251" s="8"/>
      <c r="T251" s="8"/>
    </row>
    <row r="252" spans="1:20" ht="15" x14ac:dyDescent="0.2">
      <c r="A252" s="10"/>
      <c r="B252" s="11"/>
      <c r="C252" s="8"/>
      <c r="D252" s="8"/>
      <c r="E252" s="8"/>
      <c r="F252" s="7"/>
      <c r="G252" s="10"/>
      <c r="H252" s="60"/>
      <c r="I252" s="61"/>
      <c r="J252" s="12"/>
      <c r="K252" s="12"/>
      <c r="L252" s="12"/>
      <c r="M252" s="12"/>
      <c r="N252" s="12"/>
      <c r="O252" s="12"/>
      <c r="P252" s="8"/>
      <c r="Q252" s="12"/>
      <c r="R252" s="12"/>
      <c r="S252" s="8"/>
      <c r="T252" s="8"/>
    </row>
    <row r="253" spans="1:20" ht="15" x14ac:dyDescent="0.2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5" x14ac:dyDescent="0.2">
      <c r="A254" s="10"/>
      <c r="B254" s="11"/>
      <c r="C254" s="8"/>
      <c r="D254" s="8"/>
      <c r="E254" s="8"/>
      <c r="F254" s="4"/>
      <c r="G254" s="10"/>
      <c r="H254" s="8"/>
      <c r="I254" s="12"/>
      <c r="J254" s="12"/>
      <c r="K254" s="12"/>
      <c r="L254" s="8"/>
      <c r="M254" s="8"/>
      <c r="N254" s="12"/>
      <c r="O254" s="12"/>
      <c r="P254" s="12"/>
      <c r="Q254" s="12"/>
      <c r="R254" s="12"/>
      <c r="S254" s="8"/>
      <c r="T254" s="8"/>
    </row>
    <row r="255" spans="1:20" ht="15" x14ac:dyDescent="0.2">
      <c r="A255" s="10"/>
      <c r="B255" s="11"/>
      <c r="C255" s="8"/>
      <c r="D255" s="8"/>
      <c r="E255" s="8"/>
      <c r="F255" s="4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5" x14ac:dyDescent="0.2">
      <c r="A256" s="10"/>
      <c r="B256" s="11"/>
      <c r="C256" s="8"/>
      <c r="D256" s="8"/>
      <c r="E256" s="8"/>
      <c r="F256" s="7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5" x14ac:dyDescent="0.2">
      <c r="A257" s="10"/>
      <c r="B257" s="11"/>
      <c r="C257" s="8"/>
      <c r="D257" s="8"/>
      <c r="E257" s="8"/>
      <c r="F257" s="4"/>
      <c r="G257" s="10"/>
      <c r="H257" s="8"/>
      <c r="I257" s="12"/>
      <c r="J257" s="12"/>
      <c r="K257" s="12"/>
      <c r="L257" s="12"/>
      <c r="M257" s="12"/>
      <c r="N257" s="8"/>
      <c r="O257" s="12"/>
      <c r="P257" s="12"/>
      <c r="Q257" s="12"/>
      <c r="R257" s="12"/>
      <c r="S257" s="8"/>
      <c r="T257" s="8"/>
    </row>
    <row r="258" spans="1:20" ht="15" x14ac:dyDescent="0.2">
      <c r="A258" s="10"/>
      <c r="B258" s="11"/>
      <c r="C258" s="8"/>
      <c r="D258" s="8"/>
      <c r="E258" s="8"/>
      <c r="F258" s="4"/>
      <c r="G258" s="10"/>
      <c r="H258" s="8"/>
      <c r="I258" s="12"/>
      <c r="J258" s="8"/>
      <c r="K258" s="8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5" x14ac:dyDescent="0.2">
      <c r="A259" s="10"/>
      <c r="B259" s="11"/>
      <c r="C259" s="8"/>
      <c r="D259" s="8"/>
      <c r="E259" s="8"/>
      <c r="F259" s="9"/>
      <c r="G259" s="10"/>
      <c r="H259" s="8"/>
      <c r="I259" s="12"/>
      <c r="J259" s="8"/>
      <c r="K259" s="12"/>
      <c r="L259" s="12"/>
      <c r="M259" s="12"/>
      <c r="N259" s="12"/>
      <c r="O259" s="12"/>
      <c r="P259" s="12"/>
      <c r="Q259" s="12"/>
      <c r="R259" s="12"/>
      <c r="S259" s="8"/>
      <c r="T259" s="8"/>
    </row>
    <row r="260" spans="1:20" ht="15" x14ac:dyDescent="0.2">
      <c r="A260" s="10"/>
      <c r="B260" s="11"/>
      <c r="C260" s="8"/>
      <c r="D260" s="8"/>
      <c r="E260" s="8"/>
      <c r="F260" s="4"/>
      <c r="G260" s="10"/>
      <c r="H260" s="8"/>
      <c r="I260" s="12"/>
      <c r="J260" s="12"/>
      <c r="K260" s="12"/>
      <c r="L260" s="8"/>
      <c r="M260" s="12"/>
      <c r="N260" s="12"/>
      <c r="O260" s="12"/>
      <c r="P260" s="12"/>
      <c r="Q260" s="12"/>
      <c r="R260" s="12"/>
      <c r="S260" s="8"/>
      <c r="T260" s="8"/>
    </row>
    <row r="261" spans="1:20" ht="15" x14ac:dyDescent="0.2">
      <c r="A261" s="10"/>
      <c r="B261" s="11"/>
      <c r="C261" s="8"/>
      <c r="D261" s="8"/>
      <c r="E261" s="8"/>
      <c r="F261" s="7"/>
      <c r="G261" s="10"/>
      <c r="H261" s="8"/>
      <c r="I261" s="12"/>
      <c r="J261" s="8"/>
      <c r="K261" s="60"/>
      <c r="L261" s="61"/>
      <c r="M261" s="12"/>
      <c r="N261" s="12"/>
      <c r="O261" s="12"/>
      <c r="P261" s="12"/>
      <c r="Q261" s="12"/>
      <c r="R261" s="12"/>
      <c r="S261" s="8"/>
      <c r="T261" s="8"/>
    </row>
    <row r="262" spans="1:20" ht="15" x14ac:dyDescent="0.2">
      <c r="A262" s="10"/>
      <c r="B262" s="11"/>
      <c r="C262" s="8"/>
      <c r="D262" s="8"/>
      <c r="E262" s="8"/>
      <c r="F262" s="4"/>
      <c r="G262" s="10"/>
      <c r="H262" s="60"/>
      <c r="I262" s="61"/>
      <c r="J262" s="12"/>
      <c r="K262" s="12"/>
      <c r="L262" s="12"/>
      <c r="M262" s="12"/>
      <c r="N262" s="12"/>
      <c r="O262" s="12"/>
      <c r="P262" s="8"/>
      <c r="Q262" s="12"/>
      <c r="R262" s="12"/>
      <c r="S262" s="8"/>
      <c r="T262" s="8"/>
    </row>
    <row r="263" spans="1:20" ht="15" x14ac:dyDescent="0.2">
      <c r="A263" s="10"/>
      <c r="B263" s="11"/>
      <c r="C263" s="8"/>
      <c r="D263" s="8"/>
      <c r="E263" s="8"/>
      <c r="F263" s="4"/>
      <c r="G263" s="10"/>
      <c r="H263" s="8"/>
      <c r="I263" s="8"/>
      <c r="J263" s="12"/>
      <c r="K263" s="12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5" x14ac:dyDescent="0.2">
      <c r="A264" s="10"/>
      <c r="B264" s="11"/>
      <c r="C264" s="8"/>
      <c r="D264" s="8"/>
      <c r="E264" s="8"/>
      <c r="F264" s="7"/>
      <c r="G264" s="10"/>
      <c r="H264" s="8"/>
      <c r="I264" s="12"/>
      <c r="J264" s="8"/>
      <c r="K264" s="8"/>
      <c r="L264" s="12"/>
      <c r="M264" s="12"/>
      <c r="N264" s="12"/>
      <c r="O264" s="12"/>
      <c r="P264" s="12"/>
      <c r="Q264" s="12"/>
      <c r="R264" s="12"/>
      <c r="S264" s="8"/>
      <c r="T264" s="8"/>
    </row>
    <row r="265" spans="1:20" ht="15" x14ac:dyDescent="0.2">
      <c r="A265" s="10"/>
      <c r="B265" s="11"/>
      <c r="C265" s="8"/>
      <c r="D265" s="8"/>
      <c r="E265" s="8"/>
      <c r="F265" s="4"/>
      <c r="G265" s="10"/>
      <c r="H265" s="60"/>
      <c r="I265" s="61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5" x14ac:dyDescent="0.2">
      <c r="A266" s="10"/>
      <c r="B266" s="11"/>
      <c r="C266" s="8"/>
      <c r="D266" s="8"/>
      <c r="E266" s="8"/>
      <c r="F266" s="7"/>
      <c r="G266" s="10"/>
      <c r="H266" s="60"/>
      <c r="I266" s="61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5" x14ac:dyDescent="0.2">
      <c r="A267" s="10"/>
      <c r="B267" s="11"/>
      <c r="C267" s="8"/>
      <c r="D267" s="8"/>
      <c r="E267" s="8"/>
      <c r="F267" s="7"/>
      <c r="G267" s="10"/>
      <c r="H267" s="60"/>
      <c r="I267" s="61"/>
      <c r="J267" s="12"/>
      <c r="K267" s="12"/>
      <c r="L267" s="12"/>
      <c r="M267" s="12"/>
      <c r="N267" s="12"/>
      <c r="O267" s="12"/>
      <c r="P267" s="8"/>
      <c r="Q267" s="12"/>
      <c r="R267" s="12"/>
      <c r="S267" s="8"/>
      <c r="T267" s="8"/>
    </row>
    <row r="268" spans="1:20" ht="15" x14ac:dyDescent="0.2">
      <c r="A268" s="10"/>
      <c r="B268" s="11"/>
      <c r="C268" s="8"/>
      <c r="D268" s="8"/>
      <c r="E268" s="8"/>
      <c r="F268" s="4"/>
      <c r="G268" s="10"/>
      <c r="H268" s="8"/>
      <c r="I268" s="8"/>
      <c r="J268" s="12"/>
      <c r="K268" s="12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5" x14ac:dyDescent="0.2">
      <c r="A269" s="10"/>
      <c r="B269" s="11"/>
      <c r="C269" s="8"/>
      <c r="D269" s="8"/>
      <c r="E269" s="8"/>
      <c r="F269" s="7"/>
      <c r="G269" s="10"/>
      <c r="H269" s="8"/>
      <c r="I269" s="12"/>
      <c r="J269" s="8"/>
      <c r="K269" s="8"/>
      <c r="L269" s="12"/>
      <c r="M269" s="12"/>
      <c r="N269" s="12"/>
      <c r="O269" s="12"/>
      <c r="P269" s="12"/>
      <c r="Q269" s="12"/>
      <c r="R269" s="12"/>
      <c r="S269" s="8"/>
      <c r="T269" s="8"/>
    </row>
    <row r="270" spans="1:20" ht="15" x14ac:dyDescent="0.2">
      <c r="A270" s="10"/>
      <c r="B270" s="11"/>
      <c r="C270" s="8"/>
      <c r="D270" s="8"/>
      <c r="E270" s="8"/>
      <c r="F270" s="7"/>
      <c r="G270" s="10"/>
      <c r="H270" s="8"/>
      <c r="I270" s="12"/>
      <c r="J270" s="12"/>
      <c r="K270" s="12"/>
      <c r="L270" s="12"/>
      <c r="M270" s="12"/>
      <c r="N270" s="12"/>
      <c r="O270" s="12"/>
      <c r="P270" s="12"/>
      <c r="Q270" s="12"/>
      <c r="R270" s="8"/>
      <c r="S270" s="8"/>
      <c r="T270" s="8"/>
    </row>
    <row r="271" spans="1:20" ht="15" x14ac:dyDescent="0.2">
      <c r="A271" s="10"/>
      <c r="B271" s="11"/>
      <c r="C271" s="8"/>
      <c r="D271" s="8"/>
      <c r="E271" s="8"/>
      <c r="F271" s="4"/>
      <c r="G271" s="10"/>
      <c r="H271" s="60"/>
      <c r="I271" s="61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5" x14ac:dyDescent="0.2">
      <c r="A272" s="10"/>
      <c r="B272" s="11"/>
      <c r="C272" s="8"/>
      <c r="D272" s="8"/>
      <c r="E272" s="8"/>
      <c r="F272" s="4"/>
      <c r="G272" s="10"/>
      <c r="H272" s="60"/>
      <c r="I272" s="61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5" x14ac:dyDescent="0.2">
      <c r="A273" s="10"/>
      <c r="B273" s="11"/>
      <c r="C273" s="8"/>
      <c r="D273" s="8"/>
      <c r="E273" s="8"/>
      <c r="F273" s="7"/>
      <c r="G273" s="10"/>
      <c r="H273" s="60"/>
      <c r="I273" s="61"/>
      <c r="J273" s="12"/>
      <c r="K273" s="12"/>
      <c r="L273" s="12"/>
      <c r="M273" s="12"/>
      <c r="N273" s="12"/>
      <c r="O273" s="12"/>
      <c r="P273" s="8"/>
      <c r="Q273" s="12"/>
      <c r="R273" s="12"/>
      <c r="S273" s="8"/>
      <c r="T273" s="8"/>
    </row>
    <row r="274" spans="1:20" ht="15" x14ac:dyDescent="0.2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5" x14ac:dyDescent="0.2">
      <c r="A275" s="10"/>
      <c r="B275" s="11"/>
      <c r="C275" s="8"/>
      <c r="D275" s="8"/>
      <c r="E275" s="8"/>
      <c r="F275" s="4"/>
      <c r="G275" s="10"/>
      <c r="H275" s="8"/>
      <c r="I275" s="12"/>
      <c r="J275" s="8"/>
      <c r="K275" s="8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5" x14ac:dyDescent="0.2">
      <c r="A276" s="10"/>
      <c r="B276" s="11"/>
      <c r="C276" s="8"/>
      <c r="D276" s="8"/>
      <c r="E276" s="8"/>
      <c r="F276" s="7"/>
      <c r="G276" s="10"/>
      <c r="H276" s="8"/>
      <c r="I276" s="8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5" x14ac:dyDescent="0.2">
      <c r="A277" s="10"/>
      <c r="B277" s="11"/>
      <c r="C277" s="8"/>
      <c r="D277" s="8"/>
      <c r="E277" s="8"/>
      <c r="F277" s="4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8"/>
      <c r="S277" s="8"/>
      <c r="T277" s="8"/>
    </row>
    <row r="278" spans="1:20" ht="15" x14ac:dyDescent="0.2">
      <c r="A278" s="10"/>
      <c r="B278" s="8"/>
      <c r="C278" s="8"/>
      <c r="D278" s="8"/>
      <c r="E278" s="8"/>
      <c r="F278" s="7"/>
      <c r="G278" s="10"/>
      <c r="H278" s="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5" x14ac:dyDescent="0.2">
      <c r="A279" s="10"/>
      <c r="B279" s="8"/>
      <c r="C279" s="8"/>
      <c r="D279" s="8"/>
      <c r="E279" s="8"/>
      <c r="F279" s="4"/>
      <c r="G279" s="10"/>
      <c r="H279" s="8"/>
      <c r="I279" s="12"/>
      <c r="J279" s="12"/>
      <c r="K279" s="12"/>
      <c r="L279" s="8"/>
      <c r="M279" s="8"/>
      <c r="N279" s="12"/>
      <c r="O279" s="12"/>
      <c r="P279" s="12"/>
      <c r="Q279" s="12"/>
      <c r="R279" s="12"/>
      <c r="S279" s="8"/>
      <c r="T279" s="8"/>
    </row>
    <row r="280" spans="1:20" ht="15" x14ac:dyDescent="0.2">
      <c r="A280" s="10"/>
      <c r="B280" s="8"/>
      <c r="C280" s="8"/>
      <c r="D280" s="8"/>
      <c r="E280" s="8"/>
      <c r="F280" s="7"/>
      <c r="G280" s="10"/>
      <c r="H280" s="8"/>
      <c r="I280" s="8"/>
      <c r="J280" s="12"/>
      <c r="K280" s="12"/>
      <c r="L280" s="12"/>
      <c r="M280" s="12"/>
      <c r="N280" s="12"/>
      <c r="O280" s="12"/>
      <c r="P280" s="12"/>
      <c r="Q280" s="12"/>
      <c r="R280" s="12"/>
      <c r="S280" s="8"/>
      <c r="T280" s="8"/>
    </row>
    <row r="281" spans="1:20" ht="15" x14ac:dyDescent="0.2">
      <c r="A281" s="10"/>
      <c r="B281" s="8"/>
      <c r="C281" s="8"/>
      <c r="D281" s="8"/>
      <c r="E281" s="8"/>
      <c r="F281" s="7"/>
      <c r="G281" s="10"/>
      <c r="H281" s="8"/>
      <c r="I281" s="12"/>
      <c r="J281" s="12"/>
      <c r="K281" s="12"/>
      <c r="L281" s="12"/>
      <c r="M281" s="12"/>
      <c r="N281" s="8"/>
      <c r="O281" s="12"/>
      <c r="P281" s="12"/>
      <c r="Q281" s="12"/>
      <c r="R281" s="12"/>
      <c r="S281" s="8"/>
      <c r="T281" s="8"/>
    </row>
    <row r="282" spans="1:20" ht="15" x14ac:dyDescent="0.2">
      <c r="A282" s="10"/>
      <c r="B282" s="8"/>
      <c r="C282" s="8"/>
      <c r="D282" s="8"/>
      <c r="E282" s="8"/>
      <c r="F282" s="4"/>
      <c r="G282" s="10"/>
      <c r="H282" s="60"/>
      <c r="I282" s="61"/>
      <c r="J282" s="12"/>
      <c r="K282" s="12"/>
      <c r="L282" s="12"/>
      <c r="M282" s="12"/>
      <c r="N282" s="12"/>
      <c r="O282" s="12"/>
      <c r="P282" s="8"/>
      <c r="Q282" s="12"/>
      <c r="R282" s="12"/>
      <c r="S282" s="8"/>
      <c r="T282" s="8"/>
    </row>
    <row r="283" spans="1:20" ht="15" x14ac:dyDescent="0.2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5" x14ac:dyDescent="0.2">
      <c r="A284" s="10"/>
      <c r="B284" s="8"/>
      <c r="C284" s="8"/>
      <c r="D284" s="8"/>
      <c r="E284" s="8"/>
      <c r="F284" s="4"/>
      <c r="G284" s="10"/>
      <c r="H284" s="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5" x14ac:dyDescent="0.2">
      <c r="A285" s="10"/>
      <c r="B285" s="8"/>
      <c r="C285" s="8"/>
      <c r="D285" s="8"/>
      <c r="E285" s="8"/>
      <c r="F285" s="4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5" x14ac:dyDescent="0.2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5" x14ac:dyDescent="0.2">
      <c r="A287" s="10"/>
      <c r="B287" s="8"/>
      <c r="C287" s="8"/>
      <c r="D287" s="8"/>
      <c r="E287" s="8"/>
      <c r="F287" s="9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5" x14ac:dyDescent="0.2">
      <c r="A288" s="10"/>
      <c r="B288" s="8"/>
      <c r="C288" s="8"/>
      <c r="D288" s="8"/>
      <c r="E288" s="8"/>
      <c r="F288" s="7"/>
      <c r="G288" s="10"/>
      <c r="H288" s="8"/>
      <c r="I288" s="8"/>
      <c r="J288" s="12"/>
      <c r="K288" s="12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5" x14ac:dyDescent="0.2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5" x14ac:dyDescent="0.2">
      <c r="A290" s="10"/>
      <c r="B290" s="8"/>
      <c r="C290" s="8"/>
      <c r="D290" s="8"/>
      <c r="E290" s="8"/>
      <c r="F290" s="4"/>
      <c r="G290" s="10"/>
      <c r="H290" s="8"/>
      <c r="I290" s="12"/>
      <c r="J290" s="12"/>
      <c r="K290" s="12"/>
      <c r="L290" s="12"/>
      <c r="M290" s="12"/>
      <c r="N290" s="12"/>
      <c r="O290" s="12"/>
      <c r="P290" s="12"/>
      <c r="Q290" s="12"/>
      <c r="R290" s="8"/>
      <c r="S290" s="8"/>
      <c r="T290" s="8"/>
    </row>
    <row r="291" spans="1:20" ht="15" x14ac:dyDescent="0.2">
      <c r="A291" s="10"/>
      <c r="B291" s="8"/>
      <c r="C291" s="8"/>
      <c r="D291" s="8"/>
      <c r="E291" s="8"/>
      <c r="F291" s="4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5" x14ac:dyDescent="0.2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5" x14ac:dyDescent="0.2">
      <c r="A293" s="10"/>
      <c r="B293" s="8"/>
      <c r="C293" s="8"/>
      <c r="D293" s="8"/>
      <c r="E293" s="8"/>
      <c r="F293" s="7"/>
      <c r="G293" s="10"/>
      <c r="H293" s="8"/>
      <c r="I293" s="12"/>
      <c r="J293" s="12"/>
      <c r="K293" s="12"/>
      <c r="L293" s="12"/>
      <c r="M293" s="12"/>
      <c r="N293" s="12"/>
      <c r="O293" s="12"/>
      <c r="P293" s="12"/>
      <c r="Q293" s="12"/>
      <c r="R293" s="8"/>
      <c r="S293" s="8"/>
      <c r="T293" s="8"/>
    </row>
    <row r="294" spans="1:20" ht="15" x14ac:dyDescent="0.2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5" x14ac:dyDescent="0.2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60"/>
      <c r="L295" s="61"/>
      <c r="M295" s="12"/>
      <c r="N295" s="12"/>
      <c r="O295" s="12"/>
      <c r="P295" s="12"/>
      <c r="Q295" s="12"/>
      <c r="R295" s="12"/>
      <c r="S295" s="8"/>
      <c r="T295" s="8"/>
    </row>
    <row r="296" spans="1:20" ht="15" x14ac:dyDescent="0.2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8"/>
      <c r="L296" s="12"/>
      <c r="M296" s="12"/>
      <c r="N296" s="12"/>
      <c r="O296" s="12"/>
      <c r="P296" s="12"/>
      <c r="Q296" s="12"/>
      <c r="R296" s="12"/>
      <c r="S296" s="8"/>
      <c r="T296" s="8"/>
    </row>
    <row r="297" spans="1:20" ht="15" x14ac:dyDescent="0.2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60"/>
      <c r="L297" s="61"/>
      <c r="M297" s="12"/>
      <c r="N297" s="12"/>
      <c r="O297" s="12"/>
      <c r="P297" s="12"/>
      <c r="Q297" s="12"/>
      <c r="R297" s="12"/>
      <c r="S297" s="8"/>
      <c r="T297" s="8"/>
    </row>
    <row r="298" spans="1:20" ht="15" x14ac:dyDescent="0.2">
      <c r="A298" s="10"/>
      <c r="B298" s="8"/>
      <c r="C298" s="8"/>
      <c r="D298" s="8"/>
      <c r="E298" s="8"/>
      <c r="F298" s="7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5" x14ac:dyDescent="0.2">
      <c r="A299" s="10"/>
      <c r="B299" s="8"/>
      <c r="C299" s="8"/>
      <c r="D299" s="8"/>
      <c r="E299" s="8"/>
      <c r="F299" s="7"/>
      <c r="G299" s="10"/>
      <c r="H299" s="8"/>
      <c r="I299" s="12"/>
      <c r="J299" s="8"/>
      <c r="K299" s="12"/>
      <c r="L299" s="12"/>
      <c r="M299" s="12"/>
      <c r="N299" s="12"/>
      <c r="O299" s="12"/>
      <c r="P299" s="12"/>
      <c r="Q299" s="12"/>
      <c r="R299" s="12"/>
      <c r="S299" s="8"/>
      <c r="T299" s="8"/>
    </row>
    <row r="300" spans="1:20" ht="15" x14ac:dyDescent="0.2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5" x14ac:dyDescent="0.2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12"/>
      <c r="R301" s="8"/>
      <c r="S301" s="8"/>
      <c r="T301" s="8"/>
    </row>
    <row r="302" spans="1:20" ht="15" x14ac:dyDescent="0.2">
      <c r="A302" s="10"/>
      <c r="B302" s="8"/>
      <c r="C302" s="8"/>
      <c r="D302" s="8"/>
      <c r="E302" s="8"/>
      <c r="F302" s="4"/>
      <c r="G302" s="10"/>
      <c r="H302" s="8"/>
      <c r="I302" s="12"/>
      <c r="J302" s="8"/>
      <c r="K302" s="60"/>
      <c r="L302" s="61"/>
      <c r="M302" s="12"/>
      <c r="N302" s="12"/>
      <c r="O302" s="12"/>
      <c r="P302" s="12"/>
      <c r="Q302" s="12"/>
      <c r="R302" s="12"/>
      <c r="S302" s="8"/>
      <c r="T302" s="8"/>
    </row>
    <row r="303" spans="1:20" ht="15" x14ac:dyDescent="0.2">
      <c r="A303" s="10"/>
      <c r="B303" s="8"/>
      <c r="C303" s="8"/>
      <c r="D303" s="8"/>
      <c r="E303" s="8"/>
      <c r="F303" s="4"/>
      <c r="G303" s="10"/>
      <c r="H303" s="8"/>
      <c r="I303" s="12"/>
      <c r="J303" s="12"/>
      <c r="K303" s="12"/>
      <c r="L303" s="12"/>
      <c r="M303" s="12"/>
      <c r="N303" s="12"/>
      <c r="O303" s="12"/>
      <c r="P303" s="12"/>
      <c r="Q303" s="60"/>
      <c r="R303" s="61"/>
      <c r="S303" s="8"/>
      <c r="T303" s="8"/>
    </row>
    <row r="304" spans="1:20" ht="15" x14ac:dyDescent="0.2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5" x14ac:dyDescent="0.2">
      <c r="A305" s="10"/>
      <c r="B305" s="8"/>
      <c r="C305" s="8"/>
      <c r="D305" s="8"/>
      <c r="E305" s="8"/>
      <c r="F305" s="4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5" x14ac:dyDescent="0.2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5" x14ac:dyDescent="0.2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5" x14ac:dyDescent="0.2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5" x14ac:dyDescent="0.2">
      <c r="A309" s="10"/>
      <c r="B309" s="8"/>
      <c r="C309" s="8"/>
      <c r="D309" s="8"/>
      <c r="E309" s="8"/>
      <c r="F309" s="7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5" x14ac:dyDescent="0.2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5" x14ac:dyDescent="0.2">
      <c r="A311" s="10"/>
      <c r="B311" s="8"/>
      <c r="C311" s="8"/>
      <c r="D311" s="8"/>
      <c r="E311" s="8"/>
      <c r="F311" s="4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5" x14ac:dyDescent="0.2">
      <c r="A312" s="10"/>
      <c r="B312" s="8"/>
      <c r="C312" s="8"/>
      <c r="D312" s="8"/>
      <c r="E312" s="8"/>
      <c r="F312" s="7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5" x14ac:dyDescent="0.2">
      <c r="A313" s="10"/>
      <c r="B313" s="8"/>
      <c r="C313" s="8"/>
      <c r="D313" s="8"/>
      <c r="E313" s="8"/>
      <c r="F313" s="4"/>
      <c r="G313" s="10"/>
      <c r="H313" s="60"/>
      <c r="I313" s="61"/>
      <c r="J313" s="12"/>
      <c r="K313" s="12"/>
      <c r="L313" s="12"/>
      <c r="M313" s="12"/>
      <c r="N313" s="12"/>
      <c r="O313" s="12"/>
      <c r="P313" s="8"/>
      <c r="Q313" s="12"/>
      <c r="R313" s="12"/>
      <c r="S313" s="8"/>
      <c r="T313" s="8"/>
    </row>
    <row r="314" spans="1:20" ht="15" x14ac:dyDescent="0.2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5" x14ac:dyDescent="0.2">
      <c r="A315" s="10"/>
      <c r="B315" s="8"/>
      <c r="C315" s="8"/>
      <c r="D315" s="8"/>
      <c r="E315" s="8"/>
      <c r="F315" s="4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5" x14ac:dyDescent="0.2">
      <c r="A316" s="10"/>
      <c r="B316" s="8"/>
      <c r="C316" s="8"/>
      <c r="D316" s="8"/>
      <c r="E316" s="8"/>
      <c r="F316" s="7"/>
      <c r="G316" s="10"/>
      <c r="H316" s="8"/>
      <c r="I316" s="12"/>
      <c r="J316" s="12"/>
      <c r="K316" s="12"/>
      <c r="L316" s="8"/>
      <c r="M316" s="8"/>
      <c r="N316" s="12"/>
      <c r="O316" s="12"/>
      <c r="P316" s="12"/>
      <c r="Q316" s="12"/>
      <c r="R316" s="12"/>
      <c r="S316" s="8"/>
      <c r="T316" s="8"/>
    </row>
    <row r="317" spans="1:20" ht="15" x14ac:dyDescent="0.2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8"/>
      <c r="L317" s="12"/>
      <c r="M317" s="12"/>
      <c r="N317" s="12"/>
      <c r="O317" s="12"/>
      <c r="P317" s="12"/>
      <c r="Q317" s="12"/>
      <c r="R317" s="12"/>
      <c r="S317" s="8"/>
      <c r="T317" s="8"/>
    </row>
    <row r="318" spans="1:20" ht="15" x14ac:dyDescent="0.2">
      <c r="A318" s="10"/>
      <c r="B318" s="8"/>
      <c r="C318" s="8"/>
      <c r="D318" s="8"/>
      <c r="E318" s="8"/>
      <c r="F318" s="7"/>
      <c r="G318" s="10"/>
      <c r="H318" s="8"/>
      <c r="I318" s="12"/>
      <c r="J318" s="8"/>
      <c r="K318" s="60"/>
      <c r="L318" s="61"/>
      <c r="M318" s="12"/>
      <c r="N318" s="12"/>
      <c r="O318" s="12"/>
      <c r="P318" s="12"/>
      <c r="Q318" s="12"/>
      <c r="R318" s="12"/>
      <c r="S318" s="8"/>
      <c r="T318" s="8"/>
    </row>
    <row r="319" spans="1:20" ht="15" x14ac:dyDescent="0.2">
      <c r="A319" s="10"/>
      <c r="B319" s="8"/>
      <c r="C319" s="8"/>
      <c r="D319" s="8"/>
      <c r="E319" s="8"/>
      <c r="F319" s="7"/>
      <c r="G319" s="10"/>
      <c r="H319" s="8"/>
      <c r="I319" s="12"/>
      <c r="J319" s="12"/>
      <c r="K319" s="12"/>
      <c r="L319" s="12"/>
      <c r="M319" s="12"/>
      <c r="N319" s="12"/>
      <c r="O319" s="12"/>
      <c r="P319" s="12"/>
      <c r="Q319" s="12"/>
      <c r="R319" s="8"/>
      <c r="S319" s="8"/>
      <c r="T319" s="8"/>
    </row>
    <row r="320" spans="1:20" ht="15" x14ac:dyDescent="0.2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5" x14ac:dyDescent="0.2">
      <c r="A321" s="10"/>
      <c r="B321" s="8"/>
      <c r="C321" s="8"/>
      <c r="D321" s="8"/>
      <c r="E321" s="8"/>
      <c r="F321" s="4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5" x14ac:dyDescent="0.2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5" x14ac:dyDescent="0.2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5" x14ac:dyDescent="0.2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5" x14ac:dyDescent="0.2">
      <c r="A325" s="10"/>
      <c r="B325" s="8"/>
      <c r="C325" s="8"/>
      <c r="D325" s="8"/>
      <c r="E325" s="8"/>
      <c r="F325" s="4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5" x14ac:dyDescent="0.2">
      <c r="A326" s="10"/>
      <c r="B326" s="8"/>
      <c r="C326" s="8"/>
      <c r="D326" s="8"/>
      <c r="E326" s="8"/>
      <c r="F326" s="7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5" x14ac:dyDescent="0.2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8"/>
      <c r="O327" s="12"/>
      <c r="P327" s="12"/>
      <c r="Q327" s="12"/>
      <c r="R327" s="12"/>
      <c r="S327" s="8"/>
      <c r="T327" s="8"/>
    </row>
    <row r="328" spans="1:20" ht="15" x14ac:dyDescent="0.2">
      <c r="A328" s="10"/>
      <c r="B328" s="8"/>
      <c r="C328" s="8"/>
      <c r="D328" s="8"/>
      <c r="E328" s="8"/>
      <c r="F328" s="4"/>
      <c r="G328" s="10"/>
      <c r="H328" s="8"/>
      <c r="I328" s="12"/>
      <c r="J328" s="8"/>
      <c r="K328" s="8"/>
      <c r="L328" s="12"/>
      <c r="M328" s="12"/>
      <c r="N328" s="12"/>
      <c r="O328" s="12"/>
      <c r="P328" s="12"/>
      <c r="Q328" s="12"/>
      <c r="R328" s="12"/>
      <c r="S328" s="8"/>
      <c r="T328" s="8"/>
    </row>
    <row r="329" spans="1:20" ht="15" x14ac:dyDescent="0.2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60"/>
      <c r="R329" s="61"/>
      <c r="S329" s="8"/>
      <c r="T329" s="8"/>
    </row>
    <row r="330" spans="1:20" ht="15" x14ac:dyDescent="0.2">
      <c r="A330" s="10"/>
      <c r="B330" s="8"/>
      <c r="C330" s="8"/>
      <c r="D330" s="8"/>
      <c r="E330" s="8"/>
      <c r="F330" s="4"/>
      <c r="G330" s="10"/>
      <c r="H330" s="8"/>
      <c r="I330" s="12"/>
      <c r="J330" s="12"/>
      <c r="K330" s="12"/>
      <c r="L330" s="12"/>
      <c r="M330" s="12"/>
      <c r="N330" s="12"/>
      <c r="O330" s="12"/>
      <c r="P330" s="12"/>
      <c r="Q330" s="12"/>
      <c r="R330" s="8"/>
      <c r="S330" s="8"/>
      <c r="T330" s="8"/>
    </row>
    <row r="331" spans="1:20" ht="15" x14ac:dyDescent="0.2">
      <c r="A331" s="10"/>
      <c r="B331" s="8"/>
      <c r="C331" s="8"/>
      <c r="D331" s="8"/>
      <c r="E331" s="8"/>
      <c r="F331" s="4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5" x14ac:dyDescent="0.2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5" x14ac:dyDescent="0.2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5" x14ac:dyDescent="0.2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5" x14ac:dyDescent="0.2">
      <c r="A335" s="10"/>
      <c r="B335" s="8"/>
      <c r="C335" s="8"/>
      <c r="D335" s="8"/>
      <c r="E335" s="8"/>
      <c r="F335" s="4"/>
      <c r="G335" s="10"/>
      <c r="H335" s="8"/>
      <c r="I335" s="12"/>
      <c r="J335" s="12"/>
      <c r="K335" s="12"/>
      <c r="L335" s="12"/>
      <c r="M335" s="12"/>
      <c r="N335" s="12"/>
      <c r="O335" s="12"/>
      <c r="P335" s="12"/>
      <c r="Q335" s="12"/>
      <c r="R335" s="8"/>
      <c r="S335" s="8"/>
      <c r="T335" s="8"/>
    </row>
    <row r="336" spans="1:20" ht="15" x14ac:dyDescent="0.2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5" x14ac:dyDescent="0.2">
      <c r="A337" s="10"/>
      <c r="B337" s="8"/>
      <c r="C337" s="8"/>
      <c r="D337" s="8"/>
      <c r="E337" s="8"/>
      <c r="F337" s="7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5" x14ac:dyDescent="0.2">
      <c r="A338" s="10"/>
      <c r="B338" s="8"/>
      <c r="C338" s="8"/>
      <c r="D338" s="8"/>
      <c r="E338" s="8"/>
      <c r="F338" s="4"/>
      <c r="G338" s="10"/>
      <c r="H338" s="8"/>
      <c r="I338" s="12"/>
      <c r="J338" s="8"/>
      <c r="K338" s="8"/>
      <c r="L338" s="12"/>
      <c r="M338" s="12"/>
      <c r="N338" s="12"/>
      <c r="O338" s="12"/>
      <c r="P338" s="12"/>
      <c r="Q338" s="12"/>
      <c r="R338" s="12"/>
      <c r="S338" s="8"/>
      <c r="T338" s="8"/>
    </row>
    <row r="339" spans="1:20" ht="15" x14ac:dyDescent="0.2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8"/>
      <c r="M339" s="8"/>
      <c r="N339" s="12"/>
      <c r="O339" s="12"/>
      <c r="P339" s="12"/>
      <c r="Q339" s="12"/>
      <c r="R339" s="12"/>
      <c r="S339" s="8"/>
      <c r="T339" s="8"/>
    </row>
    <row r="340" spans="1:20" ht="15" x14ac:dyDescent="0.2">
      <c r="A340" s="10"/>
      <c r="B340" s="8"/>
      <c r="C340" s="8"/>
      <c r="D340" s="8"/>
      <c r="E340" s="8"/>
      <c r="F340" s="4"/>
      <c r="G340" s="10"/>
      <c r="H340" s="8"/>
      <c r="I340" s="12"/>
      <c r="J340" s="12"/>
      <c r="K340" s="12"/>
      <c r="L340" s="12"/>
      <c r="M340" s="12"/>
      <c r="N340" s="8"/>
      <c r="O340" s="12"/>
      <c r="P340" s="12"/>
      <c r="Q340" s="12"/>
      <c r="R340" s="12"/>
      <c r="S340" s="8"/>
      <c r="T340" s="8"/>
    </row>
    <row r="341" spans="1:20" ht="15" x14ac:dyDescent="0.2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5" x14ac:dyDescent="0.2">
      <c r="A342" s="10"/>
      <c r="B342" s="8"/>
      <c r="C342" s="8"/>
      <c r="D342" s="8"/>
      <c r="E342" s="8"/>
      <c r="F342" s="7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5" x14ac:dyDescent="0.2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5" x14ac:dyDescent="0.2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5" x14ac:dyDescent="0.2">
      <c r="A345" s="10"/>
      <c r="B345" s="8"/>
      <c r="C345" s="8"/>
      <c r="D345" s="8"/>
      <c r="E345" s="8"/>
      <c r="F345" s="4"/>
      <c r="G345" s="10"/>
      <c r="H345" s="8"/>
      <c r="I345" s="12"/>
      <c r="J345" s="8"/>
      <c r="K345" s="8"/>
      <c r="L345" s="12"/>
      <c r="M345" s="12"/>
      <c r="N345" s="12"/>
      <c r="O345" s="12"/>
      <c r="P345" s="12"/>
      <c r="Q345" s="12"/>
      <c r="R345" s="12"/>
      <c r="S345" s="8"/>
      <c r="T345" s="8"/>
    </row>
    <row r="346" spans="1:20" ht="15" x14ac:dyDescent="0.2">
      <c r="A346" s="10"/>
      <c r="B346" s="8"/>
      <c r="C346" s="8"/>
      <c r="D346" s="8"/>
      <c r="E346" s="8"/>
      <c r="F346" s="4"/>
      <c r="G346" s="10"/>
      <c r="H346" s="60"/>
      <c r="I346" s="61"/>
      <c r="J346" s="12"/>
      <c r="K346" s="12"/>
      <c r="L346" s="12"/>
      <c r="M346" s="12"/>
      <c r="N346" s="12"/>
      <c r="O346" s="12"/>
      <c r="P346" s="8"/>
      <c r="Q346" s="12"/>
      <c r="R346" s="12"/>
      <c r="S346" s="8"/>
      <c r="T346" s="8"/>
    </row>
    <row r="347" spans="1:20" ht="15" x14ac:dyDescent="0.2">
      <c r="A347" s="10"/>
      <c r="B347" s="8"/>
      <c r="C347" s="8"/>
      <c r="D347" s="8"/>
      <c r="E347" s="8"/>
      <c r="F347" s="7"/>
      <c r="G347" s="10"/>
      <c r="H347" s="8"/>
      <c r="I347" s="12"/>
      <c r="J347" s="12"/>
      <c r="K347" s="12"/>
      <c r="L347" s="60"/>
      <c r="M347" s="61"/>
      <c r="N347" s="12"/>
      <c r="O347" s="12"/>
      <c r="P347" s="12"/>
      <c r="Q347" s="12"/>
      <c r="R347" s="12"/>
      <c r="S347" s="8"/>
      <c r="T347" s="8"/>
    </row>
    <row r="348" spans="1:20" ht="15" x14ac:dyDescent="0.2">
      <c r="A348" s="10"/>
      <c r="B348" s="8"/>
      <c r="C348" s="8"/>
      <c r="D348" s="8"/>
      <c r="E348" s="8"/>
      <c r="F348" s="7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5" x14ac:dyDescent="0.2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5" x14ac:dyDescent="0.2">
      <c r="A350" s="10"/>
      <c r="B350" s="8"/>
      <c r="C350" s="8"/>
      <c r="D350" s="8"/>
      <c r="E350" s="8"/>
      <c r="F350" s="4"/>
      <c r="G350" s="10"/>
      <c r="H350" s="8"/>
      <c r="I350" s="12"/>
      <c r="J350" s="12"/>
      <c r="K350" s="12"/>
      <c r="L350" s="12"/>
      <c r="M350" s="12"/>
      <c r="N350" s="12"/>
      <c r="O350" s="12"/>
      <c r="P350" s="12"/>
      <c r="Q350" s="12"/>
      <c r="R350" s="8"/>
      <c r="S350" s="8"/>
      <c r="T350" s="8"/>
    </row>
    <row r="351" spans="1:20" ht="15" x14ac:dyDescent="0.2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5" x14ac:dyDescent="0.2">
      <c r="A352" s="10"/>
      <c r="B352" s="8"/>
      <c r="C352" s="8"/>
      <c r="D352" s="8"/>
      <c r="E352" s="8"/>
      <c r="F352" s="4"/>
      <c r="G352" s="10"/>
      <c r="H352" s="8"/>
      <c r="I352" s="12"/>
      <c r="J352" s="8"/>
      <c r="K352" s="8"/>
      <c r="L352" s="12"/>
      <c r="M352" s="12"/>
      <c r="N352" s="12"/>
      <c r="O352" s="12"/>
      <c r="P352" s="12"/>
      <c r="Q352" s="12"/>
      <c r="R352" s="12"/>
      <c r="S352" s="8"/>
      <c r="T352" s="8"/>
    </row>
    <row r="353" spans="1:20" ht="15" x14ac:dyDescent="0.2">
      <c r="A353" s="10"/>
      <c r="B353" s="8"/>
      <c r="C353" s="8"/>
      <c r="D353" s="8"/>
      <c r="E353" s="8"/>
      <c r="F353" s="9"/>
      <c r="G353" s="10"/>
      <c r="H353" s="8"/>
      <c r="I353" s="12"/>
      <c r="J353" s="12"/>
      <c r="K353" s="12"/>
      <c r="L353" s="8"/>
      <c r="M353" s="8"/>
      <c r="N353" s="12"/>
      <c r="O353" s="12"/>
      <c r="P353" s="12"/>
      <c r="Q353" s="12"/>
      <c r="R353" s="12"/>
      <c r="S353" s="8"/>
      <c r="T353" s="8"/>
    </row>
    <row r="354" spans="1:20" ht="15" x14ac:dyDescent="0.2">
      <c r="A354" s="10"/>
      <c r="B354" s="8"/>
      <c r="C354" s="8"/>
      <c r="D354" s="8"/>
      <c r="E354" s="8"/>
      <c r="F354" s="7"/>
      <c r="G354" s="10"/>
      <c r="H354" s="8"/>
      <c r="I354" s="12"/>
      <c r="J354" s="8"/>
      <c r="K354" s="60"/>
      <c r="L354" s="61"/>
      <c r="M354" s="12"/>
      <c r="N354" s="12"/>
      <c r="O354" s="12"/>
      <c r="P354" s="12"/>
      <c r="Q354" s="12"/>
      <c r="R354" s="12"/>
      <c r="S354" s="8"/>
      <c r="T354" s="8"/>
    </row>
    <row r="355" spans="1:20" ht="15" x14ac:dyDescent="0.2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5" x14ac:dyDescent="0.2">
      <c r="A356" s="10"/>
      <c r="B356" s="8"/>
      <c r="C356" s="8"/>
      <c r="D356" s="8"/>
      <c r="E356" s="8"/>
      <c r="F356" s="4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5" x14ac:dyDescent="0.2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5" x14ac:dyDescent="0.2">
      <c r="A358" s="10"/>
      <c r="B358" s="8"/>
      <c r="C358" s="8"/>
      <c r="D358" s="8"/>
      <c r="E358" s="8"/>
      <c r="F358" s="7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5" x14ac:dyDescent="0.2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5" x14ac:dyDescent="0.2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5" x14ac:dyDescent="0.2">
      <c r="A361" s="10"/>
      <c r="B361" s="8"/>
      <c r="C361" s="8"/>
      <c r="D361" s="8"/>
      <c r="E361" s="8"/>
      <c r="F361" s="7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5" x14ac:dyDescent="0.2">
      <c r="A362" s="10"/>
      <c r="B362" s="8"/>
      <c r="C362" s="8"/>
      <c r="D362" s="8"/>
      <c r="E362" s="8"/>
      <c r="F362" s="4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5" x14ac:dyDescent="0.2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8"/>
      <c r="M363" s="8"/>
      <c r="N363" s="12"/>
      <c r="O363" s="12"/>
      <c r="P363" s="12"/>
      <c r="Q363" s="12"/>
      <c r="R363" s="12"/>
      <c r="S363" s="8"/>
      <c r="T363" s="8"/>
    </row>
    <row r="364" spans="1:20" ht="15" x14ac:dyDescent="0.2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5" x14ac:dyDescent="0.2">
      <c r="A365" s="10"/>
      <c r="B365" s="8"/>
      <c r="C365" s="8"/>
      <c r="D365" s="8"/>
      <c r="E365" s="8"/>
      <c r="F365" s="4"/>
      <c r="G365" s="10"/>
      <c r="H365" s="8"/>
      <c r="I365" s="12"/>
      <c r="J365" s="12"/>
      <c r="K365" s="12"/>
      <c r="L365" s="12"/>
      <c r="M365" s="12"/>
      <c r="N365" s="12"/>
      <c r="O365" s="12"/>
      <c r="P365" s="12"/>
      <c r="Q365" s="60"/>
      <c r="R365" s="61"/>
      <c r="S365" s="8"/>
      <c r="T365" s="8"/>
    </row>
    <row r="366" spans="1:20" ht="15" x14ac:dyDescent="0.2">
      <c r="A366" s="10"/>
      <c r="B366" s="8"/>
      <c r="C366" s="8"/>
      <c r="D366" s="8"/>
      <c r="E366" s="8"/>
      <c r="F366" s="7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5" x14ac:dyDescent="0.2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5" x14ac:dyDescent="0.2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5" x14ac:dyDescent="0.2">
      <c r="A369" s="10"/>
      <c r="B369" s="8"/>
      <c r="C369" s="8"/>
      <c r="D369" s="8"/>
      <c r="E369" s="8"/>
      <c r="F369" s="4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5" x14ac:dyDescent="0.2">
      <c r="A370" s="10"/>
      <c r="B370" s="8"/>
      <c r="C370" s="8"/>
      <c r="D370" s="8"/>
      <c r="E370" s="8"/>
      <c r="F370" s="7"/>
      <c r="G370" s="10"/>
      <c r="H370" s="8"/>
      <c r="I370" s="12"/>
      <c r="J370" s="12"/>
      <c r="K370" s="12"/>
      <c r="L370" s="12"/>
      <c r="M370" s="12"/>
      <c r="N370" s="12"/>
      <c r="O370" s="12"/>
      <c r="P370" s="12"/>
      <c r="Q370" s="12"/>
      <c r="R370" s="8"/>
      <c r="S370" s="8"/>
      <c r="T370" s="8"/>
    </row>
    <row r="371" spans="1:20" ht="15" x14ac:dyDescent="0.2">
      <c r="A371" s="10"/>
      <c r="B371" s="8"/>
      <c r="C371" s="8"/>
      <c r="D371" s="8"/>
      <c r="E371" s="8"/>
      <c r="F371" s="9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5" x14ac:dyDescent="0.2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5" x14ac:dyDescent="0.2">
      <c r="A373" s="10"/>
      <c r="B373" s="8"/>
      <c r="C373" s="8"/>
      <c r="D373" s="8"/>
      <c r="E373" s="8"/>
      <c r="F373" s="4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5" x14ac:dyDescent="0.2">
      <c r="A374" s="10"/>
      <c r="B374" s="8"/>
      <c r="C374" s="8"/>
      <c r="D374" s="8"/>
      <c r="E374" s="8"/>
      <c r="F374" s="7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5" x14ac:dyDescent="0.2">
      <c r="A375" s="10"/>
      <c r="B375" s="8"/>
      <c r="C375" s="8"/>
      <c r="D375" s="8"/>
      <c r="E375" s="8"/>
      <c r="F375" s="4"/>
      <c r="G375" s="10"/>
      <c r="H375" s="8"/>
      <c r="I375" s="12"/>
      <c r="J375" s="12"/>
      <c r="K375" s="12"/>
      <c r="L375" s="12"/>
      <c r="M375" s="12"/>
      <c r="N375" s="8"/>
      <c r="O375" s="12"/>
      <c r="P375" s="12"/>
      <c r="Q375" s="12"/>
      <c r="R375" s="12"/>
      <c r="S375" s="8"/>
      <c r="T375" s="8"/>
    </row>
    <row r="376" spans="1:20" ht="15" x14ac:dyDescent="0.2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5" x14ac:dyDescent="0.2">
      <c r="A377" s="10"/>
      <c r="B377" s="8"/>
      <c r="C377" s="8"/>
      <c r="D377" s="8"/>
      <c r="E377" s="8"/>
      <c r="F377" s="7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5" x14ac:dyDescent="0.2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5" x14ac:dyDescent="0.2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5" x14ac:dyDescent="0.2">
      <c r="A380" s="10"/>
      <c r="B380" s="8"/>
      <c r="C380" s="8"/>
      <c r="D380" s="8"/>
      <c r="E380" s="8"/>
      <c r="F380" s="4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5" x14ac:dyDescent="0.2">
      <c r="A381" s="10"/>
      <c r="B381" s="8"/>
      <c r="C381" s="8"/>
      <c r="D381" s="8"/>
      <c r="E381" s="8"/>
      <c r="F381" s="7"/>
      <c r="G381" s="10"/>
      <c r="H381" s="8"/>
      <c r="I381" s="12"/>
      <c r="J381" s="12"/>
      <c r="K381" s="12"/>
      <c r="L381" s="60"/>
      <c r="M381" s="61"/>
      <c r="N381" s="12"/>
      <c r="O381" s="12"/>
      <c r="P381" s="12"/>
      <c r="Q381" s="12"/>
      <c r="R381" s="12"/>
      <c r="S381" s="8"/>
      <c r="T381" s="8"/>
    </row>
    <row r="382" spans="1:20" ht="15" x14ac:dyDescent="0.2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5" x14ac:dyDescent="0.2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5" x14ac:dyDescent="0.2">
      <c r="A384" s="10"/>
      <c r="B384" s="8"/>
      <c r="C384" s="8"/>
      <c r="D384" s="8"/>
      <c r="E384" s="8"/>
      <c r="F384" s="4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5" x14ac:dyDescent="0.2">
      <c r="A385" s="10"/>
      <c r="B385" s="8"/>
      <c r="C385" s="8"/>
      <c r="D385" s="8"/>
      <c r="E385" s="8"/>
      <c r="F385" s="7"/>
      <c r="G385" s="10"/>
      <c r="H385" s="8"/>
      <c r="I385" s="12"/>
      <c r="J385" s="8"/>
      <c r="K385" s="8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5" x14ac:dyDescent="0.2">
      <c r="A386" s="10"/>
      <c r="B386" s="8"/>
      <c r="C386" s="8"/>
      <c r="D386" s="8"/>
      <c r="E386" s="8"/>
      <c r="F386" s="7"/>
      <c r="G386" s="10"/>
      <c r="H386" s="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5" x14ac:dyDescent="0.2">
      <c r="A387" s="10"/>
      <c r="B387" s="8"/>
      <c r="C387" s="8"/>
      <c r="D387" s="8"/>
      <c r="E387" s="8"/>
      <c r="F387" s="4"/>
      <c r="G387" s="10"/>
      <c r="H387" s="60"/>
      <c r="I387" s="61"/>
      <c r="J387" s="12"/>
      <c r="K387" s="12"/>
      <c r="L387" s="12"/>
      <c r="M387" s="12"/>
      <c r="N387" s="12"/>
      <c r="O387" s="12"/>
      <c r="P387" s="8"/>
      <c r="Q387" s="12"/>
      <c r="R387" s="12"/>
      <c r="S387" s="8"/>
      <c r="T387" s="8"/>
    </row>
    <row r="388" spans="1:20" ht="15" x14ac:dyDescent="0.2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5" x14ac:dyDescent="0.2">
      <c r="A389" s="10"/>
      <c r="B389" s="8"/>
      <c r="C389" s="8"/>
      <c r="D389" s="8"/>
      <c r="E389" s="8"/>
      <c r="F389" s="4"/>
      <c r="G389" s="10"/>
      <c r="H389" s="8"/>
      <c r="I389" s="12"/>
      <c r="J389" s="8"/>
      <c r="K389" s="60"/>
      <c r="L389" s="61"/>
      <c r="M389" s="12"/>
      <c r="N389" s="12"/>
      <c r="O389" s="12"/>
      <c r="P389" s="12"/>
      <c r="Q389" s="12"/>
      <c r="R389" s="12"/>
      <c r="S389" s="8"/>
      <c r="T389" s="8"/>
    </row>
    <row r="390" spans="1:20" ht="15" x14ac:dyDescent="0.2">
      <c r="A390" s="10"/>
      <c r="B390" s="8"/>
      <c r="C390" s="8"/>
      <c r="D390" s="8"/>
      <c r="E390" s="8"/>
      <c r="F390" s="7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5" x14ac:dyDescent="0.2">
      <c r="A391" s="10"/>
      <c r="B391" s="8"/>
      <c r="C391" s="8"/>
      <c r="D391" s="8"/>
      <c r="E391" s="8"/>
      <c r="F391" s="7"/>
      <c r="G391" s="10"/>
      <c r="H391" s="8"/>
      <c r="I391" s="8"/>
      <c r="J391" s="12"/>
      <c r="K391" s="12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5" x14ac:dyDescent="0.2">
      <c r="A392" s="10"/>
      <c r="B392" s="8"/>
      <c r="C392" s="8"/>
      <c r="D392" s="8"/>
      <c r="E392" s="8"/>
      <c r="F392" s="4"/>
      <c r="G392" s="10"/>
      <c r="H392" s="8"/>
      <c r="I392" s="12"/>
      <c r="J392" s="8"/>
      <c r="K392" s="8"/>
      <c r="L392" s="12"/>
      <c r="M392" s="12"/>
      <c r="N392" s="12"/>
      <c r="O392" s="12"/>
      <c r="P392" s="12"/>
      <c r="Q392" s="12"/>
      <c r="R392" s="12"/>
      <c r="S392" s="8"/>
      <c r="T392" s="8"/>
    </row>
    <row r="393" spans="1:20" ht="15" x14ac:dyDescent="0.2">
      <c r="A393" s="10"/>
      <c r="B393" s="8"/>
      <c r="C393" s="8"/>
      <c r="D393" s="8"/>
      <c r="E393" s="8"/>
      <c r="F393" s="7"/>
      <c r="G393" s="10"/>
      <c r="H393" s="8"/>
      <c r="I393" s="12"/>
      <c r="J393" s="12"/>
      <c r="K393" s="12"/>
      <c r="L393" s="12"/>
      <c r="M393" s="12"/>
      <c r="N393" s="8"/>
      <c r="O393" s="8"/>
      <c r="P393" s="12"/>
      <c r="Q393" s="12"/>
      <c r="R393" s="12"/>
      <c r="S393" s="8"/>
      <c r="T393" s="8"/>
    </row>
    <row r="394" spans="1:20" ht="15" x14ac:dyDescent="0.2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60"/>
      <c r="L394" s="61"/>
      <c r="M394" s="12"/>
      <c r="N394" s="12"/>
      <c r="O394" s="12"/>
      <c r="P394" s="12"/>
      <c r="Q394" s="12"/>
      <c r="R394" s="12"/>
      <c r="S394" s="8"/>
      <c r="T394" s="8"/>
    </row>
    <row r="395" spans="1:20" ht="15" x14ac:dyDescent="0.2">
      <c r="A395" s="10"/>
      <c r="B395" s="8"/>
      <c r="C395" s="8"/>
      <c r="D395" s="8"/>
      <c r="E395" s="8"/>
      <c r="F395" s="7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5" x14ac:dyDescent="0.2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5" x14ac:dyDescent="0.2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5" x14ac:dyDescent="0.2">
      <c r="A398" s="10"/>
      <c r="B398" s="8"/>
      <c r="C398" s="8"/>
      <c r="D398" s="8"/>
      <c r="E398" s="8"/>
      <c r="F398" s="7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5" x14ac:dyDescent="0.2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5" x14ac:dyDescent="0.2">
      <c r="A400" s="10"/>
      <c r="B400" s="8"/>
      <c r="C400" s="8"/>
      <c r="D400" s="8"/>
      <c r="E400" s="8"/>
      <c r="F400" s="4"/>
      <c r="G400" s="10"/>
      <c r="H400" s="8"/>
      <c r="I400" s="12"/>
      <c r="J400" s="12"/>
      <c r="K400" s="12"/>
      <c r="L400" s="12"/>
      <c r="M400" s="12"/>
      <c r="N400" s="8"/>
      <c r="O400" s="12"/>
      <c r="P400" s="12"/>
      <c r="Q400" s="12"/>
      <c r="R400" s="12"/>
      <c r="S400" s="8"/>
      <c r="T400" s="8"/>
    </row>
    <row r="401" spans="1:20" ht="15" x14ac:dyDescent="0.2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5" x14ac:dyDescent="0.2">
      <c r="A402" s="10"/>
      <c r="B402" s="8"/>
      <c r="C402" s="8"/>
      <c r="D402" s="8"/>
      <c r="E402" s="8"/>
      <c r="F402" s="7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5" x14ac:dyDescent="0.2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5" x14ac:dyDescent="0.2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5" x14ac:dyDescent="0.2">
      <c r="A405" s="10"/>
      <c r="B405" s="8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5" x14ac:dyDescent="0.2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5" x14ac:dyDescent="0.2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5" x14ac:dyDescent="0.2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5" x14ac:dyDescent="0.2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5" x14ac:dyDescent="0.2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5" x14ac:dyDescent="0.2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5" x14ac:dyDescent="0.2">
      <c r="A412" s="10"/>
      <c r="B412" s="11"/>
      <c r="C412" s="8"/>
      <c r="D412" s="8"/>
      <c r="E412" s="8"/>
      <c r="F412" s="4"/>
      <c r="G412" s="10"/>
      <c r="H412" s="8"/>
      <c r="I412" s="12"/>
      <c r="J412" s="8"/>
      <c r="K412" s="8"/>
      <c r="L412" s="12"/>
      <c r="M412" s="12"/>
      <c r="N412" s="12"/>
      <c r="O412" s="12"/>
      <c r="P412" s="12"/>
      <c r="Q412" s="12"/>
      <c r="R412" s="12"/>
      <c r="S412" s="8"/>
      <c r="T412" s="8"/>
    </row>
    <row r="413" spans="1:20" ht="15" x14ac:dyDescent="0.2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5" x14ac:dyDescent="0.2">
      <c r="A414" s="10"/>
      <c r="B414" s="11"/>
      <c r="C414" s="8"/>
      <c r="D414" s="8"/>
      <c r="E414" s="8"/>
      <c r="F414" s="7"/>
      <c r="G414" s="10"/>
      <c r="H414" s="8"/>
      <c r="I414" s="12"/>
      <c r="J414" s="12"/>
      <c r="K414" s="12"/>
      <c r="L414" s="12"/>
      <c r="M414" s="12"/>
      <c r="N414" s="12"/>
      <c r="O414" s="12"/>
      <c r="P414" s="12"/>
      <c r="Q414" s="12"/>
      <c r="R414" s="8"/>
      <c r="S414" s="8"/>
      <c r="T414" s="8"/>
    </row>
    <row r="415" spans="1:20" ht="15" x14ac:dyDescent="0.2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5" x14ac:dyDescent="0.2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5" x14ac:dyDescent="0.2">
      <c r="A417" s="10"/>
      <c r="B417" s="8"/>
      <c r="C417" s="8"/>
      <c r="D417" s="8"/>
      <c r="E417" s="8"/>
      <c r="F417" s="4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5" x14ac:dyDescent="0.2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5" x14ac:dyDescent="0.2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5" x14ac:dyDescent="0.2">
      <c r="A420" s="10"/>
      <c r="B420" s="8"/>
      <c r="C420" s="8"/>
      <c r="D420" s="8"/>
      <c r="E420" s="8"/>
      <c r="F420" s="7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5" x14ac:dyDescent="0.2">
      <c r="A421" s="10"/>
      <c r="B421" s="8"/>
      <c r="C421" s="8"/>
      <c r="D421" s="8"/>
      <c r="E421" s="8"/>
      <c r="F421" s="4"/>
      <c r="G421" s="10"/>
      <c r="H421" s="8"/>
      <c r="I421" s="12"/>
      <c r="J421" s="8"/>
      <c r="K421" s="8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5" x14ac:dyDescent="0.2">
      <c r="A422" s="10"/>
      <c r="B422" s="8"/>
      <c r="C422" s="8"/>
      <c r="D422" s="8"/>
      <c r="E422" s="8"/>
      <c r="F422" s="7"/>
      <c r="G422" s="10"/>
      <c r="H422" s="8"/>
      <c r="I422" s="12"/>
      <c r="J422" s="12"/>
      <c r="K422" s="12"/>
      <c r="L422" s="12"/>
      <c r="M422" s="12"/>
      <c r="N422" s="12"/>
      <c r="O422" s="12"/>
      <c r="P422" s="12"/>
      <c r="Q422" s="12"/>
      <c r="R422" s="8"/>
      <c r="S422" s="8"/>
      <c r="T422" s="8"/>
    </row>
    <row r="423" spans="1:20" ht="15" x14ac:dyDescent="0.2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5" x14ac:dyDescent="0.2">
      <c r="A424" s="10"/>
      <c r="B424" s="8"/>
      <c r="C424" s="8"/>
      <c r="D424" s="8"/>
      <c r="E424" s="8"/>
      <c r="F424" s="7"/>
      <c r="G424" s="10"/>
      <c r="H424" s="8"/>
      <c r="I424" s="12"/>
      <c r="J424" s="8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5" x14ac:dyDescent="0.2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5" x14ac:dyDescent="0.2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5" x14ac:dyDescent="0.2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5" x14ac:dyDescent="0.2">
      <c r="A428" s="10"/>
      <c r="B428" s="8"/>
      <c r="C428" s="8"/>
      <c r="D428" s="8"/>
      <c r="E428" s="8"/>
      <c r="F428" s="4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5" x14ac:dyDescent="0.2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5" x14ac:dyDescent="0.2">
      <c r="A430" s="10"/>
      <c r="B430" s="8"/>
      <c r="C430" s="8"/>
      <c r="D430" s="8"/>
      <c r="E430" s="8"/>
      <c r="F430" s="7"/>
      <c r="G430" s="10"/>
      <c r="H430" s="8"/>
      <c r="I430" s="12"/>
      <c r="J430" s="12"/>
      <c r="K430" s="12"/>
      <c r="L430" s="12"/>
      <c r="M430" s="12"/>
      <c r="N430" s="12"/>
      <c r="O430" s="12"/>
      <c r="P430" s="12"/>
      <c r="Q430" s="12"/>
      <c r="R430" s="8"/>
      <c r="S430" s="8"/>
      <c r="T430" s="8"/>
    </row>
    <row r="431" spans="1:20" ht="15" x14ac:dyDescent="0.2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8"/>
      <c r="L431" s="12"/>
      <c r="M431" s="12"/>
      <c r="N431" s="12"/>
      <c r="O431" s="12"/>
      <c r="P431" s="12"/>
      <c r="Q431" s="12"/>
      <c r="R431" s="12"/>
      <c r="S431" s="8"/>
      <c r="T431" s="8"/>
    </row>
    <row r="432" spans="1:20" ht="15" x14ac:dyDescent="0.2">
      <c r="A432" s="10"/>
      <c r="B432" s="8"/>
      <c r="C432" s="8"/>
      <c r="D432" s="8"/>
      <c r="E432" s="8"/>
      <c r="F432" s="7"/>
      <c r="G432" s="10"/>
      <c r="H432" s="8"/>
      <c r="I432" s="12"/>
      <c r="J432" s="8"/>
      <c r="K432" s="60"/>
      <c r="L432" s="61"/>
      <c r="M432" s="12"/>
      <c r="N432" s="12"/>
      <c r="O432" s="12"/>
      <c r="P432" s="12"/>
      <c r="Q432" s="12"/>
      <c r="R432" s="12"/>
      <c r="S432" s="8"/>
      <c r="T432" s="8"/>
    </row>
    <row r="433" spans="1:20" ht="15" x14ac:dyDescent="0.2">
      <c r="A433" s="10"/>
      <c r="B433" s="8"/>
      <c r="C433" s="8"/>
      <c r="D433" s="8"/>
      <c r="E433" s="8"/>
      <c r="F433" s="4"/>
      <c r="G433" s="10"/>
      <c r="H433" s="60"/>
      <c r="I433" s="61"/>
      <c r="J433" s="12"/>
      <c r="K433" s="12"/>
      <c r="L433" s="12"/>
      <c r="M433" s="12"/>
      <c r="N433" s="12"/>
      <c r="O433" s="12"/>
      <c r="P433" s="8"/>
      <c r="Q433" s="12"/>
      <c r="R433" s="12"/>
      <c r="S433" s="8"/>
      <c r="T433" s="8"/>
    </row>
    <row r="434" spans="1:20" ht="15" x14ac:dyDescent="0.2">
      <c r="A434" s="10"/>
      <c r="B434" s="8"/>
      <c r="C434" s="8"/>
      <c r="D434" s="8"/>
      <c r="E434" s="8"/>
      <c r="F434" s="4"/>
      <c r="G434" s="10"/>
      <c r="H434" s="8"/>
      <c r="I434" s="12"/>
      <c r="J434" s="8"/>
      <c r="K434" s="8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5" x14ac:dyDescent="0.2">
      <c r="A435" s="10"/>
      <c r="B435" s="8"/>
      <c r="C435" s="8"/>
      <c r="D435" s="8"/>
      <c r="E435" s="8"/>
      <c r="F435" s="4"/>
      <c r="G435" s="10"/>
      <c r="H435" s="8"/>
      <c r="I435" s="8"/>
      <c r="J435" s="12"/>
      <c r="K435" s="12"/>
      <c r="L435" s="12"/>
      <c r="M435" s="12"/>
      <c r="N435" s="12"/>
      <c r="O435" s="12"/>
      <c r="P435" s="12"/>
      <c r="Q435" s="12"/>
      <c r="R435" s="12"/>
      <c r="S435" s="8"/>
      <c r="T435" s="8"/>
    </row>
    <row r="436" spans="1:20" ht="15" x14ac:dyDescent="0.2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60"/>
      <c r="L436" s="61"/>
      <c r="M436" s="12"/>
      <c r="N436" s="12"/>
      <c r="O436" s="12"/>
      <c r="P436" s="12"/>
      <c r="Q436" s="12"/>
      <c r="R436" s="12"/>
      <c r="S436" s="8"/>
      <c r="T436" s="8"/>
    </row>
    <row r="437" spans="1:20" ht="15" x14ac:dyDescent="0.2">
      <c r="A437" s="10"/>
      <c r="B437" s="8"/>
      <c r="C437" s="8"/>
      <c r="D437" s="8"/>
      <c r="E437" s="8"/>
      <c r="F437" s="7"/>
      <c r="G437" s="10"/>
      <c r="H437" s="60"/>
      <c r="I437" s="61"/>
      <c r="J437" s="12"/>
      <c r="K437" s="12"/>
      <c r="L437" s="12"/>
      <c r="M437" s="12"/>
      <c r="N437" s="12"/>
      <c r="O437" s="12"/>
      <c r="P437" s="8"/>
      <c r="Q437" s="12"/>
      <c r="R437" s="12"/>
      <c r="S437" s="8"/>
      <c r="T437" s="8"/>
    </row>
    <row r="438" spans="1:20" ht="15" x14ac:dyDescent="0.2">
      <c r="A438" s="10"/>
      <c r="B438" s="8"/>
      <c r="C438" s="8"/>
      <c r="D438" s="8"/>
      <c r="E438" s="8"/>
      <c r="F438" s="7"/>
      <c r="G438" s="10"/>
      <c r="H438" s="8"/>
      <c r="I438" s="12"/>
      <c r="J438" s="8"/>
      <c r="K438" s="8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5" x14ac:dyDescent="0.2">
      <c r="A439" s="10"/>
      <c r="B439" s="8"/>
      <c r="C439" s="8"/>
      <c r="D439" s="8"/>
      <c r="E439" s="8"/>
      <c r="F439" s="4"/>
      <c r="G439" s="10"/>
      <c r="H439" s="8"/>
      <c r="I439" s="12"/>
      <c r="J439" s="8"/>
      <c r="K439" s="12"/>
      <c r="L439" s="12"/>
      <c r="M439" s="12"/>
      <c r="N439" s="12"/>
      <c r="O439" s="12"/>
      <c r="P439" s="12"/>
      <c r="Q439" s="12"/>
      <c r="R439" s="12"/>
      <c r="S439" s="8"/>
      <c r="T439" s="8"/>
    </row>
    <row r="440" spans="1:20" ht="15" x14ac:dyDescent="0.2">
      <c r="A440" s="10"/>
      <c r="B440" s="8"/>
      <c r="C440" s="8"/>
      <c r="D440" s="8"/>
      <c r="E440" s="8"/>
      <c r="F440" s="4"/>
      <c r="G440" s="10"/>
      <c r="H440" s="8"/>
      <c r="I440" s="12"/>
      <c r="J440" s="12"/>
      <c r="K440" s="12"/>
      <c r="L440" s="8"/>
      <c r="M440" s="8"/>
      <c r="N440" s="12"/>
      <c r="O440" s="12"/>
      <c r="P440" s="12"/>
      <c r="Q440" s="12"/>
      <c r="R440" s="12"/>
      <c r="S440" s="8"/>
      <c r="T440" s="8"/>
    </row>
    <row r="441" spans="1:20" ht="15" x14ac:dyDescent="0.2">
      <c r="A441" s="10"/>
      <c r="B441" s="8"/>
      <c r="C441" s="8"/>
      <c r="D441" s="8"/>
      <c r="E441" s="8"/>
      <c r="F441" s="7"/>
      <c r="G441" s="10"/>
      <c r="H441" s="8"/>
      <c r="I441" s="12"/>
      <c r="J441" s="12"/>
      <c r="K441" s="12"/>
      <c r="L441" s="12"/>
      <c r="M441" s="12"/>
      <c r="N441" s="12"/>
      <c r="O441" s="12"/>
      <c r="P441" s="12"/>
      <c r="Q441" s="12"/>
      <c r="R441" s="8"/>
      <c r="S441" s="8"/>
      <c r="T441" s="8"/>
    </row>
    <row r="442" spans="1:20" ht="15" x14ac:dyDescent="0.2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8"/>
      <c r="L442" s="12"/>
      <c r="M442" s="12"/>
      <c r="N442" s="12"/>
      <c r="O442" s="12"/>
      <c r="P442" s="12"/>
      <c r="Q442" s="12"/>
      <c r="R442" s="12"/>
      <c r="S442" s="8"/>
      <c r="T442" s="8"/>
    </row>
    <row r="443" spans="1:20" ht="15" x14ac:dyDescent="0.2">
      <c r="A443" s="10"/>
      <c r="B443" s="8"/>
      <c r="C443" s="8"/>
      <c r="D443" s="8"/>
      <c r="E443" s="8"/>
      <c r="F443" s="4"/>
      <c r="G443" s="10"/>
      <c r="H443" s="8"/>
      <c r="I443" s="12"/>
      <c r="J443" s="12"/>
      <c r="K443" s="12"/>
      <c r="L443" s="8"/>
      <c r="M443" s="12"/>
      <c r="N443" s="12"/>
      <c r="O443" s="12"/>
      <c r="P443" s="12"/>
      <c r="Q443" s="12"/>
      <c r="R443" s="12"/>
      <c r="S443" s="8"/>
      <c r="T443" s="8"/>
    </row>
    <row r="444" spans="1:20" ht="15" x14ac:dyDescent="0.2">
      <c r="A444" s="10"/>
      <c r="B444" s="8"/>
      <c r="C444" s="8"/>
      <c r="D444" s="8"/>
      <c r="E444" s="8"/>
      <c r="F444" s="7"/>
      <c r="G444" s="10"/>
      <c r="H444" s="8"/>
      <c r="I444" s="12"/>
      <c r="J444" s="8"/>
      <c r="K444" s="60"/>
      <c r="L444" s="61"/>
      <c r="M444" s="12"/>
      <c r="N444" s="12"/>
      <c r="O444" s="12"/>
      <c r="P444" s="12"/>
      <c r="Q444" s="12"/>
      <c r="R444" s="12"/>
      <c r="S444" s="8"/>
      <c r="T444" s="8"/>
    </row>
    <row r="445" spans="1:20" ht="15" x14ac:dyDescent="0.2">
      <c r="A445" s="10"/>
      <c r="B445" s="8"/>
      <c r="C445" s="8"/>
      <c r="D445" s="8"/>
      <c r="E445" s="8"/>
      <c r="F445" s="4"/>
      <c r="G445" s="10"/>
      <c r="H445" s="8"/>
      <c r="I445" s="8"/>
      <c r="J445" s="12"/>
      <c r="K445" s="12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5" x14ac:dyDescent="0.2">
      <c r="A446" s="10"/>
      <c r="B446" s="8"/>
      <c r="C446" s="8"/>
      <c r="D446" s="8"/>
      <c r="E446" s="8"/>
      <c r="F446" s="7"/>
      <c r="G446" s="10"/>
      <c r="H446" s="60"/>
      <c r="I446" s="61"/>
      <c r="J446" s="12"/>
      <c r="K446" s="12"/>
      <c r="L446" s="12"/>
      <c r="M446" s="12"/>
      <c r="N446" s="12"/>
      <c r="O446" s="12"/>
      <c r="P446" s="8"/>
      <c r="Q446" s="12"/>
      <c r="R446" s="12"/>
      <c r="S446" s="8"/>
      <c r="T446" s="8"/>
    </row>
    <row r="447" spans="1:20" ht="15" x14ac:dyDescent="0.2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5" x14ac:dyDescent="0.2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5" x14ac:dyDescent="0.2">
      <c r="A449" s="10"/>
      <c r="B449" s="8"/>
      <c r="C449" s="8"/>
      <c r="D449" s="8"/>
      <c r="E449" s="8"/>
      <c r="F449" s="4"/>
      <c r="G449" s="10"/>
      <c r="H449" s="8"/>
      <c r="I449" s="12"/>
      <c r="J449" s="8"/>
      <c r="K449" s="8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5" x14ac:dyDescent="0.2">
      <c r="A450" s="10"/>
      <c r="B450" s="8"/>
      <c r="C450" s="8"/>
      <c r="D450" s="8"/>
      <c r="E450" s="8"/>
      <c r="F450" s="7"/>
      <c r="G450" s="10"/>
      <c r="H450" s="8"/>
      <c r="I450" s="8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5" x14ac:dyDescent="0.2">
      <c r="A451" s="10"/>
      <c r="B451" s="8"/>
      <c r="C451" s="8"/>
      <c r="D451" s="8"/>
      <c r="E451" s="8"/>
      <c r="F451" s="7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5" x14ac:dyDescent="0.2">
      <c r="A452" s="10"/>
      <c r="B452" s="8"/>
      <c r="C452" s="8"/>
      <c r="D452" s="8"/>
      <c r="E452" s="8"/>
      <c r="F452" s="4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5" x14ac:dyDescent="0.2">
      <c r="A453" s="10"/>
      <c r="B453" s="8"/>
      <c r="C453" s="8"/>
      <c r="D453" s="8"/>
      <c r="E453" s="8"/>
      <c r="F453" s="4"/>
      <c r="G453" s="10"/>
      <c r="H453" s="8"/>
      <c r="I453" s="12"/>
      <c r="J453" s="8"/>
      <c r="K453" s="8"/>
      <c r="L453" s="12"/>
      <c r="M453" s="12"/>
      <c r="N453" s="12"/>
      <c r="O453" s="12"/>
      <c r="P453" s="12"/>
      <c r="Q453" s="12"/>
      <c r="R453" s="12"/>
      <c r="S453" s="8"/>
      <c r="T453" s="8"/>
    </row>
    <row r="454" spans="1:20" ht="15" x14ac:dyDescent="0.2">
      <c r="A454" s="10"/>
      <c r="B454" s="8"/>
      <c r="C454" s="8"/>
      <c r="D454" s="8"/>
      <c r="E454" s="8"/>
      <c r="F454" s="9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5" x14ac:dyDescent="0.2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5" x14ac:dyDescent="0.2">
      <c r="A456" s="10"/>
      <c r="B456" s="8"/>
      <c r="C456" s="8"/>
      <c r="D456" s="8"/>
      <c r="E456" s="8"/>
      <c r="F456" s="4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5" x14ac:dyDescent="0.2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8"/>
      <c r="S457" s="8"/>
      <c r="T457" s="8"/>
    </row>
    <row r="458" spans="1:20" ht="15" x14ac:dyDescent="0.2">
      <c r="A458" s="10"/>
      <c r="B458" s="8"/>
      <c r="C458" s="8"/>
      <c r="D458" s="8"/>
      <c r="E458" s="8"/>
      <c r="F458" s="7"/>
      <c r="G458" s="10"/>
      <c r="H458" s="8"/>
      <c r="I458" s="8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5" x14ac:dyDescent="0.2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5" x14ac:dyDescent="0.2">
      <c r="A460" s="10"/>
      <c r="B460" s="8"/>
      <c r="C460" s="8"/>
      <c r="D460" s="8"/>
      <c r="E460" s="8"/>
      <c r="F460" s="7"/>
      <c r="G460" s="10"/>
      <c r="H460" s="8"/>
      <c r="I460" s="12"/>
      <c r="J460" s="12"/>
      <c r="K460" s="12"/>
      <c r="L460" s="12"/>
      <c r="M460" s="12"/>
      <c r="N460" s="8"/>
      <c r="O460" s="12"/>
      <c r="P460" s="12"/>
      <c r="Q460" s="12"/>
      <c r="R460" s="12"/>
      <c r="S460" s="8"/>
      <c r="T460" s="8"/>
    </row>
    <row r="461" spans="1:20" ht="15" x14ac:dyDescent="0.2">
      <c r="A461" s="10"/>
      <c r="B461" s="8"/>
      <c r="C461" s="8"/>
      <c r="D461" s="8"/>
      <c r="E461" s="8"/>
      <c r="F461" s="4"/>
      <c r="G461" s="10"/>
      <c r="H461" s="8"/>
      <c r="I461" s="12"/>
      <c r="J461" s="8"/>
      <c r="K461" s="8"/>
      <c r="L461" s="12"/>
      <c r="M461" s="12"/>
      <c r="N461" s="12"/>
      <c r="O461" s="12"/>
      <c r="P461" s="12"/>
      <c r="Q461" s="12"/>
      <c r="R461" s="12"/>
      <c r="S461" s="8"/>
      <c r="T461" s="8"/>
    </row>
    <row r="462" spans="1:20" ht="15" x14ac:dyDescent="0.2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5" x14ac:dyDescent="0.2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5" x14ac:dyDescent="0.2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8"/>
      <c r="O464" s="12"/>
      <c r="P464" s="12"/>
      <c r="Q464" s="12"/>
      <c r="R464" s="12"/>
      <c r="S464" s="8"/>
      <c r="T464" s="8"/>
    </row>
    <row r="465" spans="1:20" ht="15" x14ac:dyDescent="0.2">
      <c r="A465" s="10"/>
      <c r="B465" s="8"/>
      <c r="C465" s="8"/>
      <c r="D465" s="8"/>
      <c r="E465" s="8"/>
      <c r="F465" s="4"/>
      <c r="G465" s="10"/>
      <c r="H465" s="8"/>
      <c r="I465" s="12"/>
      <c r="J465" s="12"/>
      <c r="K465" s="12"/>
      <c r="L465" s="12"/>
      <c r="M465" s="12"/>
      <c r="N465" s="12"/>
      <c r="O465" s="12"/>
      <c r="P465" s="12"/>
      <c r="Q465" s="12"/>
      <c r="R465" s="8"/>
      <c r="S465" s="8"/>
      <c r="T465" s="8"/>
    </row>
    <row r="466" spans="1:20" ht="15" x14ac:dyDescent="0.2">
      <c r="A466" s="10"/>
      <c r="B466" s="8"/>
      <c r="C466" s="8"/>
      <c r="D466" s="8"/>
      <c r="E466" s="8"/>
      <c r="F466" s="4"/>
      <c r="G466" s="10"/>
      <c r="H466" s="8"/>
      <c r="I466" s="12"/>
      <c r="J466" s="8"/>
      <c r="K466" s="8"/>
      <c r="L466" s="12"/>
      <c r="M466" s="12"/>
      <c r="N466" s="12"/>
      <c r="O466" s="12"/>
      <c r="P466" s="12"/>
      <c r="Q466" s="12"/>
      <c r="R466" s="12"/>
      <c r="S466" s="8"/>
      <c r="T466" s="8"/>
    </row>
    <row r="467" spans="1:20" ht="15" x14ac:dyDescent="0.2">
      <c r="A467" s="10"/>
      <c r="B467" s="8"/>
      <c r="C467" s="8"/>
      <c r="D467" s="8"/>
      <c r="E467" s="8"/>
      <c r="F467" s="7"/>
      <c r="G467" s="10"/>
      <c r="H467" s="8"/>
      <c r="I467" s="12"/>
      <c r="J467" s="12"/>
      <c r="K467" s="12"/>
      <c r="L467" s="12"/>
      <c r="M467" s="12"/>
      <c r="N467" s="8"/>
      <c r="O467" s="8"/>
      <c r="P467" s="12"/>
      <c r="Q467" s="12"/>
      <c r="R467" s="12"/>
      <c r="S467" s="8"/>
      <c r="T467" s="8"/>
    </row>
    <row r="468" spans="1:20" ht="15" x14ac:dyDescent="0.2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8"/>
      <c r="M468" s="8"/>
      <c r="N468" s="12"/>
      <c r="O468" s="12"/>
      <c r="P468" s="12"/>
      <c r="Q468" s="12"/>
      <c r="R468" s="12"/>
      <c r="S468" s="8"/>
      <c r="T468" s="8"/>
    </row>
    <row r="469" spans="1:20" ht="15" x14ac:dyDescent="0.2">
      <c r="A469" s="10"/>
      <c r="B469" s="8"/>
      <c r="C469" s="8"/>
      <c r="D469" s="8"/>
      <c r="E469" s="8"/>
      <c r="F469" s="4"/>
      <c r="G469" s="10"/>
      <c r="H469" s="8"/>
      <c r="I469" s="12"/>
      <c r="J469" s="12"/>
      <c r="K469" s="12"/>
      <c r="L469" s="12"/>
      <c r="M469" s="12"/>
      <c r="N469" s="12"/>
      <c r="O469" s="12"/>
      <c r="P469" s="12"/>
      <c r="Q469" s="12"/>
      <c r="R469" s="8"/>
      <c r="S469" s="8"/>
      <c r="T469" s="8"/>
    </row>
    <row r="470" spans="1:20" ht="15" x14ac:dyDescent="0.2">
      <c r="A470" s="10"/>
      <c r="B470" s="8"/>
      <c r="C470" s="8"/>
      <c r="D470" s="8"/>
      <c r="E470" s="8"/>
      <c r="F470" s="7"/>
      <c r="G470" s="10"/>
      <c r="H470" s="60"/>
      <c r="I470" s="61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5" x14ac:dyDescent="0.2">
      <c r="A471" s="10"/>
      <c r="B471" s="8"/>
      <c r="C471" s="8"/>
      <c r="D471" s="8"/>
      <c r="E471" s="8"/>
      <c r="F471" s="4"/>
      <c r="G471" s="10"/>
      <c r="H471" s="60"/>
      <c r="I471" s="61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5" x14ac:dyDescent="0.2">
      <c r="A472" s="10"/>
      <c r="B472" s="8"/>
      <c r="C472" s="8"/>
      <c r="D472" s="8"/>
      <c r="E472" s="8"/>
      <c r="F472" s="4"/>
      <c r="G472" s="10"/>
      <c r="H472" s="60"/>
      <c r="I472" s="61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5" x14ac:dyDescent="0.2">
      <c r="A473" s="10"/>
      <c r="B473" s="8"/>
      <c r="C473" s="8"/>
      <c r="D473" s="8"/>
      <c r="E473" s="8"/>
      <c r="F473" s="4"/>
      <c r="G473" s="10"/>
      <c r="H473" s="60"/>
      <c r="I473" s="61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5" x14ac:dyDescent="0.2">
      <c r="A474" s="10"/>
      <c r="B474" s="8"/>
      <c r="C474" s="8"/>
      <c r="D474" s="8"/>
      <c r="E474" s="8"/>
      <c r="F474" s="4"/>
      <c r="G474" s="10"/>
      <c r="H474" s="60"/>
      <c r="I474" s="61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5" x14ac:dyDescent="0.2">
      <c r="A475" s="10"/>
      <c r="B475" s="8"/>
      <c r="C475" s="8"/>
      <c r="D475" s="8"/>
      <c r="E475" s="8"/>
      <c r="F475" s="4"/>
      <c r="G475" s="10"/>
      <c r="H475" s="60"/>
      <c r="I475" s="61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5" x14ac:dyDescent="0.2">
      <c r="A476" s="10"/>
      <c r="B476" s="8"/>
      <c r="C476" s="8"/>
      <c r="D476" s="8"/>
      <c r="E476" s="8"/>
      <c r="F476" s="7"/>
      <c r="G476" s="10"/>
      <c r="H476" s="60"/>
      <c r="I476" s="61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5" x14ac:dyDescent="0.2">
      <c r="A477" s="10"/>
      <c r="B477" s="8"/>
      <c r="C477" s="8"/>
      <c r="D477" s="8"/>
      <c r="E477" s="8"/>
      <c r="F477" s="4"/>
      <c r="G477" s="10"/>
      <c r="H477" s="60"/>
      <c r="I477" s="61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5" x14ac:dyDescent="0.2">
      <c r="A478" s="10"/>
      <c r="B478" s="8"/>
      <c r="C478" s="8"/>
      <c r="D478" s="8"/>
      <c r="E478" s="8"/>
      <c r="F478" s="7"/>
      <c r="G478" s="10"/>
      <c r="H478" s="60"/>
      <c r="I478" s="61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5" x14ac:dyDescent="0.2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60"/>
      <c r="R479" s="61"/>
      <c r="S479" s="8"/>
      <c r="T479" s="8"/>
    </row>
    <row r="480" spans="1:20" ht="15" x14ac:dyDescent="0.2">
      <c r="A480" s="10"/>
      <c r="B480" s="8"/>
      <c r="C480" s="8"/>
      <c r="D480" s="8"/>
      <c r="E480" s="8"/>
      <c r="F480" s="4"/>
      <c r="G480" s="10"/>
      <c r="H480" s="60"/>
      <c r="I480" s="61"/>
      <c r="J480" s="12"/>
      <c r="K480" s="12"/>
      <c r="L480" s="12"/>
      <c r="M480" s="12"/>
      <c r="N480" s="12"/>
      <c r="O480" s="12"/>
      <c r="P480" s="8"/>
      <c r="Q480" s="12"/>
      <c r="R480" s="12"/>
      <c r="S480" s="8"/>
      <c r="T480" s="8"/>
    </row>
    <row r="481" spans="1:20" ht="15" x14ac:dyDescent="0.2">
      <c r="A481" s="10"/>
      <c r="B481" s="8"/>
      <c r="C481" s="8"/>
      <c r="D481" s="8"/>
      <c r="E481" s="8"/>
      <c r="F481" s="4"/>
      <c r="G481" s="10"/>
      <c r="H481" s="8"/>
      <c r="I481" s="12"/>
      <c r="J481" s="12"/>
      <c r="K481" s="12"/>
      <c r="L481" s="12"/>
      <c r="M481" s="12"/>
      <c r="N481" s="12"/>
      <c r="O481" s="12"/>
      <c r="P481" s="12"/>
      <c r="Q481" s="60"/>
      <c r="R481" s="61"/>
      <c r="S481" s="8"/>
      <c r="T481" s="8"/>
    </row>
    <row r="482" spans="1:20" ht="15" x14ac:dyDescent="0.2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5" x14ac:dyDescent="0.2">
      <c r="A483" s="10"/>
      <c r="B483" s="8"/>
      <c r="C483" s="8"/>
      <c r="D483" s="8"/>
      <c r="E483" s="8"/>
      <c r="F483" s="4"/>
      <c r="G483" s="10"/>
      <c r="H483" s="8"/>
      <c r="I483" s="12"/>
      <c r="J483" s="8"/>
      <c r="K483" s="8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5" x14ac:dyDescent="0.2">
      <c r="A484" s="10"/>
      <c r="B484" s="8"/>
      <c r="C484" s="8"/>
      <c r="D484" s="8"/>
      <c r="E484" s="8"/>
      <c r="F484" s="4"/>
      <c r="G484" s="10"/>
      <c r="H484" s="60"/>
      <c r="I484" s="61"/>
      <c r="J484" s="12"/>
      <c r="K484" s="12"/>
      <c r="L484" s="12"/>
      <c r="M484" s="12"/>
      <c r="N484" s="12"/>
      <c r="O484" s="12"/>
      <c r="P484" s="8"/>
      <c r="Q484" s="12"/>
      <c r="R484" s="12"/>
      <c r="S484" s="8"/>
      <c r="T484" s="8"/>
    </row>
    <row r="485" spans="1:20" ht="15" x14ac:dyDescent="0.2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5" x14ac:dyDescent="0.2">
      <c r="A486" s="10"/>
      <c r="B486" s="8"/>
      <c r="C486" s="8"/>
      <c r="D486" s="8"/>
      <c r="E486" s="8"/>
      <c r="F486" s="7"/>
      <c r="G486" s="10"/>
      <c r="H486" s="8"/>
      <c r="I486" s="12"/>
      <c r="J486" s="12"/>
      <c r="K486" s="12"/>
      <c r="L486" s="8"/>
      <c r="M486" s="8"/>
      <c r="N486" s="12"/>
      <c r="O486" s="12"/>
      <c r="P486" s="12"/>
      <c r="Q486" s="12"/>
      <c r="R486" s="12"/>
      <c r="S486" s="8"/>
      <c r="T486" s="8"/>
    </row>
    <row r="487" spans="1:20" ht="15" x14ac:dyDescent="0.2">
      <c r="A487" s="10"/>
      <c r="B487" s="8"/>
      <c r="C487" s="8"/>
      <c r="D487" s="8"/>
      <c r="E487" s="8"/>
      <c r="F487" s="4"/>
      <c r="G487" s="10"/>
      <c r="H487" s="8"/>
      <c r="I487" s="8"/>
      <c r="J487" s="12"/>
      <c r="K487" s="12"/>
      <c r="L487" s="12"/>
      <c r="M487" s="12"/>
      <c r="N487" s="12"/>
      <c r="O487" s="12"/>
      <c r="P487" s="12"/>
      <c r="Q487" s="12"/>
      <c r="R487" s="12"/>
      <c r="S487" s="8"/>
      <c r="T487" s="8"/>
    </row>
    <row r="488" spans="1:20" ht="15" x14ac:dyDescent="0.2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8"/>
      <c r="M488" s="12"/>
      <c r="N488" s="12"/>
      <c r="O488" s="12"/>
      <c r="P488" s="12"/>
      <c r="Q488" s="12"/>
      <c r="R488" s="12"/>
      <c r="S488" s="8"/>
      <c r="T488" s="8"/>
    </row>
    <row r="489" spans="1:20" ht="15" x14ac:dyDescent="0.2">
      <c r="A489" s="10"/>
      <c r="B489" s="8"/>
      <c r="C489" s="8"/>
      <c r="D489" s="8"/>
      <c r="E489" s="8"/>
      <c r="F489" s="4"/>
      <c r="G489" s="10"/>
      <c r="H489" s="8"/>
      <c r="I489" s="12"/>
      <c r="J489" s="12"/>
      <c r="K489" s="12"/>
      <c r="L489" s="12"/>
      <c r="M489" s="12"/>
      <c r="N489" s="12"/>
      <c r="O489" s="12"/>
      <c r="P489" s="12"/>
      <c r="Q489" s="12"/>
      <c r="R489" s="8"/>
      <c r="S489" s="8"/>
      <c r="T489" s="8"/>
    </row>
    <row r="490" spans="1:20" ht="15" x14ac:dyDescent="0.2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8"/>
      <c r="L490" s="12"/>
      <c r="M490" s="12"/>
      <c r="N490" s="12"/>
      <c r="O490" s="12"/>
      <c r="P490" s="12"/>
      <c r="Q490" s="12"/>
      <c r="R490" s="12"/>
      <c r="S490" s="8"/>
      <c r="T490" s="8"/>
    </row>
    <row r="491" spans="1:20" ht="15" x14ac:dyDescent="0.2">
      <c r="A491" s="10"/>
      <c r="B491" s="8"/>
      <c r="C491" s="8"/>
      <c r="D491" s="8"/>
      <c r="E491" s="8"/>
      <c r="F491" s="7"/>
      <c r="G491" s="10"/>
      <c r="H491" s="8"/>
      <c r="I491" s="12"/>
      <c r="J491" s="12"/>
      <c r="K491" s="12"/>
      <c r="L491" s="8"/>
      <c r="M491" s="8"/>
      <c r="N491" s="12"/>
      <c r="O491" s="12"/>
      <c r="P491" s="12"/>
      <c r="Q491" s="12"/>
      <c r="R491" s="12"/>
      <c r="S491" s="8"/>
      <c r="T491" s="8"/>
    </row>
    <row r="492" spans="1:20" ht="15" x14ac:dyDescent="0.2">
      <c r="A492" s="10"/>
      <c r="B492" s="8"/>
      <c r="C492" s="8"/>
      <c r="D492" s="8"/>
      <c r="E492" s="8"/>
      <c r="F492" s="4"/>
      <c r="G492" s="10"/>
      <c r="H492" s="8"/>
      <c r="I492" s="12"/>
      <c r="J492" s="8"/>
      <c r="K492" s="60"/>
      <c r="L492" s="61"/>
      <c r="M492" s="12"/>
      <c r="N492" s="12"/>
      <c r="O492" s="12"/>
      <c r="P492" s="12"/>
      <c r="Q492" s="12"/>
      <c r="R492" s="12"/>
      <c r="S492" s="8"/>
      <c r="T492" s="8"/>
    </row>
    <row r="493" spans="1:20" ht="15" x14ac:dyDescent="0.2">
      <c r="A493" s="10"/>
      <c r="B493" s="8"/>
      <c r="C493" s="8"/>
      <c r="D493" s="8"/>
      <c r="E493" s="8"/>
      <c r="F493" s="4"/>
      <c r="G493" s="10"/>
      <c r="H493" s="8"/>
      <c r="I493" s="8"/>
      <c r="J493" s="12"/>
      <c r="K493" s="12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5" x14ac:dyDescent="0.2">
      <c r="A494" s="10"/>
      <c r="B494" s="8"/>
      <c r="C494" s="8"/>
      <c r="D494" s="8"/>
      <c r="E494" s="8"/>
      <c r="F494" s="7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5" x14ac:dyDescent="0.2">
      <c r="A495" s="10"/>
      <c r="B495" s="8"/>
      <c r="C495" s="8"/>
      <c r="D495" s="8"/>
      <c r="E495" s="8"/>
      <c r="F495" s="4"/>
      <c r="G495" s="10"/>
      <c r="H495" s="8"/>
      <c r="I495" s="12"/>
      <c r="J495" s="8"/>
      <c r="K495" s="8"/>
      <c r="L495" s="12"/>
      <c r="M495" s="12"/>
      <c r="N495" s="12"/>
      <c r="O495" s="12"/>
      <c r="P495" s="12"/>
      <c r="Q495" s="12"/>
      <c r="R495" s="12"/>
      <c r="S495" s="8"/>
      <c r="T495" s="8"/>
    </row>
    <row r="496" spans="1:20" ht="15" x14ac:dyDescent="0.2">
      <c r="A496" s="10"/>
      <c r="B496" s="8"/>
      <c r="C496" s="8"/>
      <c r="D496" s="8"/>
      <c r="E496" s="8"/>
      <c r="F496" s="4"/>
      <c r="G496" s="10"/>
      <c r="H496" s="60"/>
      <c r="I496" s="61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5" x14ac:dyDescent="0.2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60"/>
      <c r="M497" s="61"/>
      <c r="N497" s="12"/>
      <c r="O497" s="12"/>
      <c r="P497" s="12"/>
      <c r="Q497" s="12"/>
      <c r="R497" s="12"/>
      <c r="S497" s="8"/>
      <c r="T497" s="8"/>
    </row>
    <row r="498" spans="1:20" ht="15" x14ac:dyDescent="0.2">
      <c r="A498" s="10"/>
      <c r="B498" s="8"/>
      <c r="C498" s="8"/>
      <c r="D498" s="8"/>
      <c r="E498" s="8"/>
      <c r="F498" s="4"/>
      <c r="G498" s="10"/>
      <c r="H498" s="60"/>
      <c r="I498" s="61"/>
      <c r="J498" s="12"/>
      <c r="K498" s="12"/>
      <c r="L498" s="12"/>
      <c r="M498" s="12"/>
      <c r="N498" s="12"/>
      <c r="O498" s="12"/>
      <c r="P498" s="8"/>
      <c r="Q498" s="12"/>
      <c r="R498" s="12"/>
      <c r="S498" s="8"/>
      <c r="T498" s="8"/>
    </row>
    <row r="499" spans="1:20" ht="15" x14ac:dyDescent="0.2">
      <c r="A499" s="10"/>
      <c r="B499" s="8"/>
      <c r="C499" s="8"/>
      <c r="D499" s="8"/>
      <c r="E499" s="8"/>
      <c r="F499" s="7"/>
      <c r="G499" s="10"/>
      <c r="H499" s="8"/>
      <c r="I499" s="12"/>
      <c r="J499" s="12"/>
      <c r="K499" s="12"/>
      <c r="L499" s="8"/>
      <c r="M499" s="12"/>
      <c r="N499" s="12"/>
      <c r="O499" s="12"/>
      <c r="P499" s="12"/>
      <c r="Q499" s="12"/>
      <c r="R499" s="12"/>
      <c r="S499" s="8"/>
      <c r="T499" s="8"/>
    </row>
    <row r="500" spans="1:20" ht="15" x14ac:dyDescent="0.2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5" x14ac:dyDescent="0.2">
      <c r="A501" s="10"/>
      <c r="B501" s="8"/>
      <c r="C501" s="8"/>
      <c r="D501" s="8"/>
      <c r="E501" s="8"/>
      <c r="F501" s="4"/>
      <c r="G501" s="10"/>
      <c r="H501" s="8"/>
      <c r="I501" s="12"/>
      <c r="J501" s="12"/>
      <c r="K501" s="12"/>
      <c r="L501" s="60"/>
      <c r="M501" s="61"/>
      <c r="N501" s="12"/>
      <c r="O501" s="12"/>
      <c r="P501" s="12"/>
      <c r="Q501" s="12"/>
      <c r="R501" s="12"/>
      <c r="S501" s="8"/>
      <c r="T501" s="8"/>
    </row>
    <row r="502" spans="1:20" ht="15" x14ac:dyDescent="0.2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5" x14ac:dyDescent="0.2">
      <c r="A503" s="10"/>
      <c r="B503" s="8"/>
      <c r="C503" s="8"/>
      <c r="D503" s="8"/>
      <c r="E503" s="8"/>
      <c r="F503" s="7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12"/>
      <c r="R503" s="8"/>
      <c r="S503" s="8"/>
      <c r="T503" s="8"/>
    </row>
    <row r="504" spans="1:20" ht="15" x14ac:dyDescent="0.2">
      <c r="A504" s="10"/>
      <c r="B504" s="8"/>
      <c r="C504" s="8"/>
      <c r="D504" s="8"/>
      <c r="E504" s="8"/>
      <c r="F504" s="7"/>
      <c r="G504" s="10"/>
      <c r="H504" s="8"/>
      <c r="I504" s="12"/>
      <c r="J504" s="8"/>
      <c r="K504" s="60"/>
      <c r="L504" s="61"/>
      <c r="M504" s="12"/>
      <c r="N504" s="12"/>
      <c r="O504" s="12"/>
      <c r="P504" s="12"/>
      <c r="Q504" s="12"/>
      <c r="R504" s="12"/>
      <c r="S504" s="8"/>
      <c r="T504" s="8"/>
    </row>
    <row r="505" spans="1:20" ht="15" x14ac:dyDescent="0.2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60"/>
      <c r="R505" s="61"/>
      <c r="S505" s="8"/>
      <c r="T505" s="8"/>
    </row>
    <row r="506" spans="1:20" ht="15" x14ac:dyDescent="0.2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5" x14ac:dyDescent="0.2">
      <c r="A507" s="10"/>
      <c r="B507" s="8"/>
      <c r="C507" s="8"/>
      <c r="D507" s="8"/>
      <c r="E507" s="8"/>
      <c r="F507" s="4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5" x14ac:dyDescent="0.2">
      <c r="A508" s="10"/>
      <c r="B508" s="8"/>
      <c r="C508" s="8"/>
      <c r="D508" s="8"/>
      <c r="E508" s="8"/>
      <c r="F508" s="4"/>
      <c r="G508" s="10"/>
      <c r="H508" s="60"/>
      <c r="I508" s="61"/>
      <c r="J508" s="12"/>
      <c r="K508" s="12"/>
      <c r="L508" s="12"/>
      <c r="M508" s="12"/>
      <c r="N508" s="12"/>
      <c r="O508" s="12"/>
      <c r="P508" s="8"/>
      <c r="Q508" s="12"/>
      <c r="R508" s="12"/>
      <c r="S508" s="8"/>
      <c r="T508" s="8"/>
    </row>
    <row r="509" spans="1:20" ht="15" x14ac:dyDescent="0.2">
      <c r="A509" s="10"/>
      <c r="B509" s="8"/>
      <c r="C509" s="8"/>
      <c r="D509" s="8"/>
      <c r="E509" s="8"/>
      <c r="F509" s="9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5" x14ac:dyDescent="0.2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5" x14ac:dyDescent="0.2">
      <c r="A511" s="10"/>
      <c r="B511" s="8"/>
      <c r="C511" s="8"/>
      <c r="D511" s="8"/>
      <c r="E511" s="8"/>
      <c r="F511" s="4"/>
      <c r="G511" s="10"/>
      <c r="H511" s="8"/>
      <c r="I511" s="12"/>
      <c r="J511" s="12"/>
      <c r="K511" s="12"/>
      <c r="L511" s="12"/>
      <c r="M511" s="12"/>
      <c r="N511" s="12"/>
      <c r="O511" s="12"/>
      <c r="P511" s="12"/>
      <c r="Q511" s="12"/>
      <c r="R511" s="8"/>
      <c r="S511" s="8"/>
      <c r="T511" s="8"/>
    </row>
    <row r="512" spans="1:20" ht="15" x14ac:dyDescent="0.2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12"/>
      <c r="L512" s="12"/>
      <c r="M512" s="12"/>
      <c r="N512" s="12"/>
      <c r="O512" s="12"/>
      <c r="P512" s="12"/>
      <c r="Q512" s="12"/>
      <c r="R512" s="12"/>
      <c r="S512" s="8"/>
      <c r="T512" s="8"/>
    </row>
    <row r="513" spans="1:20" ht="15" x14ac:dyDescent="0.2">
      <c r="A513" s="10"/>
      <c r="B513" s="8"/>
      <c r="C513" s="8"/>
      <c r="D513" s="8"/>
      <c r="E513" s="8"/>
      <c r="F513" s="7"/>
      <c r="G513" s="10"/>
      <c r="H513" s="8"/>
      <c r="I513" s="12"/>
      <c r="J513" s="8"/>
      <c r="K513" s="60"/>
      <c r="L513" s="61"/>
      <c r="M513" s="12"/>
      <c r="N513" s="12"/>
      <c r="O513" s="12"/>
      <c r="P513" s="12"/>
      <c r="Q513" s="12"/>
      <c r="R513" s="12"/>
      <c r="S513" s="8"/>
      <c r="T513" s="8"/>
    </row>
    <row r="514" spans="1:20" ht="15" x14ac:dyDescent="0.2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12"/>
      <c r="R514" s="8"/>
      <c r="S514" s="8"/>
      <c r="T514" s="8"/>
    </row>
    <row r="515" spans="1:20" ht="15" x14ac:dyDescent="0.2">
      <c r="A515" s="10"/>
      <c r="B515" s="8"/>
      <c r="C515" s="8"/>
      <c r="D515" s="8"/>
      <c r="E515" s="8"/>
      <c r="F515" s="7"/>
      <c r="G515" s="10"/>
      <c r="H515" s="8"/>
      <c r="I515" s="12"/>
      <c r="J515" s="12"/>
      <c r="K515" s="12"/>
      <c r="L515" s="12"/>
      <c r="M515" s="12"/>
      <c r="N515" s="12"/>
      <c r="O515" s="12"/>
      <c r="P515" s="12"/>
      <c r="Q515" s="60"/>
      <c r="R515" s="61"/>
      <c r="S515" s="8"/>
      <c r="T515" s="8"/>
    </row>
    <row r="516" spans="1:20" ht="15" x14ac:dyDescent="0.2">
      <c r="A516" s="10"/>
      <c r="B516" s="8"/>
      <c r="C516" s="8"/>
      <c r="D516" s="8"/>
      <c r="E516" s="8"/>
      <c r="F516" s="4"/>
      <c r="G516" s="10"/>
      <c r="H516" s="8"/>
      <c r="I516" s="12"/>
      <c r="J516" s="8"/>
      <c r="K516" s="8"/>
      <c r="L516" s="12"/>
      <c r="M516" s="12"/>
      <c r="N516" s="12"/>
      <c r="O516" s="12"/>
      <c r="P516" s="12"/>
      <c r="Q516" s="12"/>
      <c r="R516" s="12"/>
      <c r="S516" s="8"/>
      <c r="T516" s="8"/>
    </row>
    <row r="517" spans="1:20" ht="15" x14ac:dyDescent="0.2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8"/>
      <c r="M517" s="8"/>
      <c r="N517" s="12"/>
      <c r="O517" s="12"/>
      <c r="P517" s="12"/>
      <c r="Q517" s="12"/>
      <c r="R517" s="12"/>
      <c r="S517" s="8"/>
      <c r="T517" s="8"/>
    </row>
    <row r="518" spans="1:20" ht="15" x14ac:dyDescent="0.2">
      <c r="A518" s="10"/>
      <c r="B518" s="8"/>
      <c r="C518" s="8"/>
      <c r="D518" s="8"/>
      <c r="E518" s="8"/>
      <c r="F518" s="4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5" x14ac:dyDescent="0.2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5" x14ac:dyDescent="0.2">
      <c r="A520" s="10"/>
      <c r="B520" s="8"/>
      <c r="C520" s="8"/>
      <c r="D520" s="8"/>
      <c r="E520" s="8"/>
      <c r="F520" s="7"/>
      <c r="G520" s="10"/>
      <c r="H520" s="8"/>
      <c r="I520" s="12"/>
      <c r="J520" s="12"/>
      <c r="K520" s="12"/>
      <c r="L520" s="12"/>
      <c r="M520" s="12"/>
      <c r="N520" s="8"/>
      <c r="O520" s="8"/>
      <c r="P520" s="12"/>
      <c r="Q520" s="12"/>
      <c r="R520" s="12"/>
      <c r="S520" s="8"/>
      <c r="T520" s="8"/>
    </row>
    <row r="521" spans="1:20" ht="15" x14ac:dyDescent="0.2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5" x14ac:dyDescent="0.2">
      <c r="A522" s="10"/>
      <c r="B522" s="8"/>
      <c r="C522" s="8"/>
      <c r="D522" s="8"/>
      <c r="E522" s="8"/>
      <c r="F522" s="4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5" x14ac:dyDescent="0.2">
      <c r="A523" s="10"/>
      <c r="B523" s="8"/>
      <c r="C523" s="8"/>
      <c r="D523" s="8"/>
      <c r="E523" s="8"/>
      <c r="F523" s="7"/>
      <c r="G523" s="10"/>
      <c r="H523" s="8"/>
      <c r="I523" s="12"/>
      <c r="J523" s="12"/>
      <c r="K523" s="12"/>
      <c r="L523" s="12"/>
      <c r="M523" s="12"/>
      <c r="N523" s="12"/>
      <c r="O523" s="12"/>
      <c r="P523" s="12"/>
      <c r="Q523" s="12"/>
      <c r="R523" s="8"/>
      <c r="S523" s="8"/>
      <c r="T523" s="8"/>
    </row>
    <row r="524" spans="1:20" ht="15" x14ac:dyDescent="0.2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60"/>
      <c r="L524" s="61"/>
      <c r="M524" s="12"/>
      <c r="N524" s="12"/>
      <c r="O524" s="12"/>
      <c r="P524" s="12"/>
      <c r="Q524" s="12"/>
      <c r="R524" s="12"/>
      <c r="S524" s="8"/>
      <c r="T524" s="8"/>
    </row>
    <row r="525" spans="1:20" ht="15" x14ac:dyDescent="0.2">
      <c r="A525" s="10"/>
      <c r="B525" s="8"/>
      <c r="C525" s="8"/>
      <c r="D525" s="8"/>
      <c r="E525" s="8"/>
      <c r="F525" s="7"/>
      <c r="G525" s="10"/>
      <c r="H525" s="8"/>
      <c r="I525" s="12"/>
      <c r="J525" s="8"/>
      <c r="K525" s="8"/>
      <c r="L525" s="12"/>
      <c r="M525" s="12"/>
      <c r="N525" s="12"/>
      <c r="O525" s="12"/>
      <c r="P525" s="12"/>
      <c r="Q525" s="12"/>
      <c r="R525" s="12"/>
      <c r="S525" s="8"/>
      <c r="T525" s="8"/>
    </row>
    <row r="526" spans="1:20" ht="15" x14ac:dyDescent="0.2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5" x14ac:dyDescent="0.2">
      <c r="A527" s="10"/>
      <c r="B527" s="8"/>
      <c r="C527" s="8"/>
      <c r="D527" s="8"/>
      <c r="E527" s="8"/>
      <c r="F527" s="4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5" x14ac:dyDescent="0.2">
      <c r="A528" s="10"/>
      <c r="B528" s="8"/>
      <c r="C528" s="8"/>
      <c r="D528" s="8"/>
      <c r="E528" s="8"/>
      <c r="F528" s="7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8"/>
      <c r="S528" s="8"/>
      <c r="T528" s="8"/>
    </row>
    <row r="529" spans="1:20" ht="15" x14ac:dyDescent="0.2">
      <c r="A529" s="10"/>
      <c r="B529" s="8"/>
      <c r="C529" s="8"/>
      <c r="D529" s="8"/>
      <c r="E529" s="8"/>
      <c r="F529" s="4"/>
      <c r="G529" s="10"/>
      <c r="H529" s="8"/>
      <c r="I529" s="12"/>
      <c r="J529" s="8"/>
      <c r="K529" s="8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5" x14ac:dyDescent="0.2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5" x14ac:dyDescent="0.2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5" x14ac:dyDescent="0.2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5" x14ac:dyDescent="0.2">
      <c r="A533" s="10"/>
      <c r="B533" s="8"/>
      <c r="C533" s="8"/>
      <c r="D533" s="8"/>
      <c r="E533" s="8"/>
      <c r="F533" s="4"/>
      <c r="G533" s="10"/>
      <c r="H533" s="8"/>
      <c r="I533" s="12"/>
      <c r="J533" s="12"/>
      <c r="K533" s="12"/>
      <c r="L533" s="12"/>
      <c r="M533" s="12"/>
      <c r="N533" s="12"/>
      <c r="O533" s="12"/>
      <c r="P533" s="12"/>
      <c r="Q533" s="12"/>
      <c r="R533" s="8"/>
      <c r="S533" s="8"/>
      <c r="T533" s="8"/>
    </row>
    <row r="534" spans="1:20" ht="15" x14ac:dyDescent="0.2">
      <c r="A534" s="10"/>
      <c r="B534" s="8"/>
      <c r="C534" s="8"/>
      <c r="D534" s="8"/>
      <c r="E534" s="8"/>
      <c r="F534" s="4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5" x14ac:dyDescent="0.2">
      <c r="A535" s="10"/>
      <c r="B535" s="8"/>
      <c r="C535" s="8"/>
      <c r="D535" s="8"/>
      <c r="E535" s="8"/>
      <c r="F535" s="7"/>
      <c r="G535" s="10"/>
      <c r="H535" s="8"/>
      <c r="I535" s="12"/>
      <c r="J535" s="8"/>
      <c r="K535" s="8"/>
      <c r="L535" s="12"/>
      <c r="M535" s="12"/>
      <c r="N535" s="12"/>
      <c r="O535" s="12"/>
      <c r="P535" s="12"/>
      <c r="Q535" s="12"/>
      <c r="R535" s="12"/>
      <c r="S535" s="8"/>
      <c r="T535" s="8"/>
    </row>
    <row r="536" spans="1:20" ht="15" x14ac:dyDescent="0.2">
      <c r="A536" s="10"/>
      <c r="B536" s="8"/>
      <c r="C536" s="8"/>
      <c r="D536" s="8"/>
      <c r="E536" s="8"/>
      <c r="F536" s="4"/>
      <c r="G536" s="10"/>
      <c r="H536" s="8"/>
      <c r="I536" s="12"/>
      <c r="J536" s="12"/>
      <c r="K536" s="12"/>
      <c r="L536" s="12"/>
      <c r="M536" s="12"/>
      <c r="N536" s="12"/>
      <c r="O536" s="12"/>
      <c r="P536" s="12"/>
      <c r="Q536" s="12"/>
      <c r="R536" s="8"/>
      <c r="S536" s="8"/>
      <c r="T536" s="8"/>
    </row>
    <row r="537" spans="1:20" ht="15" x14ac:dyDescent="0.2">
      <c r="A537" s="10"/>
      <c r="B537" s="8"/>
      <c r="C537" s="8"/>
      <c r="D537" s="8"/>
      <c r="E537" s="8"/>
      <c r="F537" s="4"/>
      <c r="G537" s="10"/>
      <c r="H537" s="60"/>
      <c r="I537" s="61"/>
      <c r="J537" s="12"/>
      <c r="K537" s="12"/>
      <c r="L537" s="12"/>
      <c r="M537" s="12"/>
      <c r="N537" s="12"/>
      <c r="O537" s="12"/>
      <c r="P537" s="8"/>
      <c r="Q537" s="12"/>
      <c r="R537" s="12"/>
      <c r="S537" s="8"/>
      <c r="T537" s="8"/>
    </row>
    <row r="538" spans="1:20" ht="15" x14ac:dyDescent="0.2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8"/>
      <c r="M538" s="8"/>
      <c r="N538" s="12"/>
      <c r="O538" s="12"/>
      <c r="P538" s="12"/>
      <c r="Q538" s="12"/>
      <c r="R538" s="12"/>
      <c r="S538" s="8"/>
      <c r="T538" s="8"/>
    </row>
    <row r="539" spans="1:20" ht="15" x14ac:dyDescent="0.2">
      <c r="A539" s="10"/>
      <c r="B539" s="8"/>
      <c r="C539" s="8"/>
      <c r="D539" s="8"/>
      <c r="E539" s="8"/>
      <c r="F539" s="7"/>
      <c r="G539" s="10"/>
      <c r="H539" s="8"/>
      <c r="I539" s="12"/>
      <c r="J539" s="12"/>
      <c r="K539" s="12"/>
      <c r="L539" s="12"/>
      <c r="M539" s="12"/>
      <c r="N539" s="8"/>
      <c r="O539" s="8"/>
      <c r="P539" s="12"/>
      <c r="Q539" s="12"/>
      <c r="R539" s="12"/>
      <c r="S539" s="8"/>
      <c r="T539" s="8"/>
    </row>
    <row r="540" spans="1:20" ht="15" x14ac:dyDescent="0.2">
      <c r="A540" s="10"/>
      <c r="B540" s="8"/>
      <c r="C540" s="8"/>
      <c r="D540" s="8"/>
      <c r="E540" s="8"/>
      <c r="F540" s="7"/>
      <c r="G540" s="10"/>
      <c r="H540" s="60"/>
      <c r="I540" s="61"/>
      <c r="J540" s="12"/>
      <c r="K540" s="12"/>
      <c r="L540" s="12"/>
      <c r="M540" s="12"/>
      <c r="N540" s="12"/>
      <c r="O540" s="12"/>
      <c r="P540" s="8"/>
      <c r="Q540" s="12"/>
      <c r="R540" s="12"/>
      <c r="S540" s="8"/>
      <c r="T540" s="8"/>
    </row>
    <row r="541" spans="1:20" ht="15" x14ac:dyDescent="0.2">
      <c r="A541" s="10"/>
      <c r="B541" s="8"/>
      <c r="C541" s="8"/>
      <c r="D541" s="8"/>
      <c r="E541" s="8"/>
      <c r="F541" s="4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5" x14ac:dyDescent="0.2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5" x14ac:dyDescent="0.2">
      <c r="A543" s="10"/>
      <c r="B543" s="8"/>
      <c r="C543" s="8"/>
      <c r="D543" s="8"/>
      <c r="E543" s="8"/>
      <c r="F543" s="7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5" x14ac:dyDescent="0.2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5" x14ac:dyDescent="0.2">
      <c r="A545" s="10"/>
      <c r="B545" s="8"/>
      <c r="C545" s="8"/>
      <c r="D545" s="8"/>
      <c r="E545" s="8"/>
      <c r="F545" s="4"/>
      <c r="G545" s="10"/>
      <c r="H545" s="8"/>
      <c r="I545" s="12"/>
      <c r="J545" s="12"/>
      <c r="K545" s="12"/>
      <c r="L545" s="8"/>
      <c r="M545" s="8"/>
      <c r="N545" s="12"/>
      <c r="O545" s="12"/>
      <c r="P545" s="12"/>
      <c r="Q545" s="12"/>
      <c r="R545" s="12"/>
      <c r="S545" s="8"/>
      <c r="T545" s="8"/>
    </row>
    <row r="546" spans="1:20" ht="15" x14ac:dyDescent="0.2">
      <c r="A546" s="10"/>
      <c r="B546" s="8"/>
      <c r="C546" s="8"/>
      <c r="D546" s="8"/>
      <c r="E546" s="8"/>
      <c r="F546" s="4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5" x14ac:dyDescent="0.2">
      <c r="A547" s="10"/>
      <c r="B547" s="8"/>
      <c r="C547" s="8"/>
      <c r="D547" s="8"/>
      <c r="E547" s="8"/>
      <c r="F547" s="9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5" x14ac:dyDescent="0.2">
      <c r="A548" s="10"/>
      <c r="B548" s="8"/>
      <c r="C548" s="8"/>
      <c r="D548" s="8"/>
      <c r="E548" s="8"/>
      <c r="F548" s="4"/>
      <c r="G548" s="10"/>
      <c r="H548" s="8"/>
      <c r="I548" s="12"/>
      <c r="J548" s="12"/>
      <c r="K548" s="12"/>
      <c r="L548" s="8"/>
      <c r="M548" s="8"/>
      <c r="N548" s="12"/>
      <c r="O548" s="12"/>
      <c r="P548" s="12"/>
      <c r="Q548" s="12"/>
      <c r="R548" s="12"/>
      <c r="S548" s="8"/>
      <c r="T548" s="8"/>
    </row>
    <row r="549" spans="1:20" ht="15" x14ac:dyDescent="0.2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5" x14ac:dyDescent="0.2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5" x14ac:dyDescent="0.2">
      <c r="A551" s="10"/>
      <c r="B551" s="8"/>
      <c r="C551" s="8"/>
      <c r="D551" s="8"/>
      <c r="E551" s="8"/>
      <c r="F551" s="4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5" x14ac:dyDescent="0.2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5" x14ac:dyDescent="0.2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5" x14ac:dyDescent="0.2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12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5" x14ac:dyDescent="0.2">
      <c r="A555" s="10"/>
      <c r="B555" s="8"/>
      <c r="C555" s="8"/>
      <c r="D555" s="8"/>
      <c r="E555" s="8"/>
      <c r="F555" s="7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5" x14ac:dyDescent="0.2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5" x14ac:dyDescent="0.2">
      <c r="A557" s="10"/>
      <c r="B557" s="8"/>
      <c r="C557" s="8"/>
      <c r="D557" s="8"/>
      <c r="E557" s="8"/>
      <c r="F557" s="4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5" x14ac:dyDescent="0.2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5" x14ac:dyDescent="0.2">
      <c r="A559" s="10"/>
      <c r="B559" s="8"/>
      <c r="C559" s="8"/>
      <c r="D559" s="8"/>
      <c r="E559" s="8"/>
      <c r="F559" s="7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5" x14ac:dyDescent="0.2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5" x14ac:dyDescent="0.2">
      <c r="A561" s="10"/>
      <c r="B561" s="8"/>
      <c r="C561" s="8"/>
      <c r="D561" s="8"/>
      <c r="E561" s="8"/>
      <c r="F561" s="4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5" x14ac:dyDescent="0.2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5" x14ac:dyDescent="0.2">
      <c r="A563" s="10"/>
      <c r="B563" s="8"/>
      <c r="C563" s="8"/>
      <c r="D563" s="8"/>
      <c r="E563" s="8"/>
      <c r="F563" s="7"/>
      <c r="G563" s="10"/>
      <c r="H563" s="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5" x14ac:dyDescent="0.2">
      <c r="A564" s="10"/>
      <c r="B564" s="8"/>
      <c r="C564" s="8"/>
      <c r="D564" s="8"/>
      <c r="E564" s="8"/>
      <c r="F564" s="7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5" x14ac:dyDescent="0.2">
      <c r="A565" s="10"/>
      <c r="B565" s="8"/>
      <c r="C565" s="8"/>
      <c r="D565" s="8"/>
      <c r="E565" s="8"/>
      <c r="F565" s="4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5" x14ac:dyDescent="0.2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8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5" x14ac:dyDescent="0.2">
      <c r="A567" s="10"/>
      <c r="B567" s="8"/>
      <c r="C567" s="8"/>
      <c r="D567" s="8"/>
      <c r="E567" s="8"/>
      <c r="F567" s="9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5" x14ac:dyDescent="0.2">
      <c r="A568" s="10"/>
      <c r="B568" s="8"/>
      <c r="C568" s="8"/>
      <c r="D568" s="8"/>
      <c r="E568" s="8"/>
      <c r="F568" s="7"/>
      <c r="G568" s="10"/>
      <c r="H568" s="8"/>
      <c r="I568" s="12"/>
      <c r="J568" s="8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5" x14ac:dyDescent="0.2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5" x14ac:dyDescent="0.2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5" x14ac:dyDescent="0.2">
      <c r="A571" s="10"/>
      <c r="B571" s="8"/>
      <c r="C571" s="8"/>
      <c r="D571" s="8"/>
      <c r="E571" s="8"/>
      <c r="F571" s="4"/>
      <c r="G571" s="10"/>
      <c r="H571" s="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5" x14ac:dyDescent="0.2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5" x14ac:dyDescent="0.2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5" x14ac:dyDescent="0.2">
      <c r="A574" s="10"/>
      <c r="B574" s="8"/>
      <c r="C574" s="8"/>
      <c r="D574" s="8"/>
      <c r="E574" s="8"/>
      <c r="F574" s="4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5" x14ac:dyDescent="0.2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8"/>
      <c r="M575" s="8"/>
      <c r="N575" s="12"/>
      <c r="O575" s="12"/>
      <c r="P575" s="12"/>
      <c r="Q575" s="12"/>
      <c r="R575" s="12"/>
      <c r="S575" s="8"/>
      <c r="T575" s="8"/>
    </row>
    <row r="576" spans="1:20" ht="15" x14ac:dyDescent="0.2">
      <c r="A576" s="10"/>
      <c r="B576" s="8"/>
      <c r="C576" s="8"/>
      <c r="D576" s="8"/>
      <c r="E576" s="8"/>
      <c r="F576" s="7"/>
      <c r="G576" s="10"/>
      <c r="H576" s="8"/>
      <c r="I576" s="12"/>
      <c r="J576" s="8"/>
      <c r="K576" s="8"/>
      <c r="L576" s="12"/>
      <c r="M576" s="12"/>
      <c r="N576" s="12"/>
      <c r="O576" s="12"/>
      <c r="P576" s="12"/>
      <c r="Q576" s="12"/>
      <c r="R576" s="12"/>
      <c r="S576" s="8"/>
      <c r="T576" s="8"/>
    </row>
    <row r="577" spans="1:20" ht="15" x14ac:dyDescent="0.2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5" x14ac:dyDescent="0.2">
      <c r="A578" s="10"/>
      <c r="B578" s="8"/>
      <c r="C578" s="8"/>
      <c r="D578" s="8"/>
      <c r="E578" s="8"/>
      <c r="F578" s="7"/>
      <c r="G578" s="10"/>
      <c r="H578" s="8"/>
      <c r="I578" s="12"/>
      <c r="J578" s="12"/>
      <c r="K578" s="12"/>
      <c r="L578" s="8"/>
      <c r="M578" s="8"/>
      <c r="N578" s="12"/>
      <c r="O578" s="12"/>
      <c r="P578" s="12"/>
      <c r="Q578" s="12"/>
      <c r="R578" s="12"/>
      <c r="S578" s="8"/>
      <c r="T578" s="8"/>
    </row>
    <row r="579" spans="1:20" ht="15" x14ac:dyDescent="0.2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5" x14ac:dyDescent="0.2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12"/>
      <c r="M580" s="12"/>
      <c r="N580" s="12"/>
      <c r="O580" s="12"/>
      <c r="P580" s="12"/>
      <c r="Q580" s="60"/>
      <c r="R580" s="61"/>
      <c r="S580" s="8"/>
      <c r="T580" s="8"/>
    </row>
    <row r="581" spans="1:20" ht="15" x14ac:dyDescent="0.2">
      <c r="A581" s="10"/>
      <c r="B581" s="8"/>
      <c r="C581" s="8"/>
      <c r="D581" s="8"/>
      <c r="E581" s="8"/>
      <c r="F581" s="7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5" x14ac:dyDescent="0.2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60"/>
      <c r="M582" s="61"/>
      <c r="N582" s="12"/>
      <c r="O582" s="12"/>
      <c r="P582" s="12"/>
      <c r="Q582" s="12"/>
      <c r="R582" s="12"/>
      <c r="S582" s="8"/>
      <c r="T582" s="8"/>
    </row>
    <row r="583" spans="1:20" ht="15" x14ac:dyDescent="0.2">
      <c r="A583" s="10"/>
      <c r="B583" s="8"/>
      <c r="C583" s="8"/>
      <c r="D583" s="8"/>
      <c r="E583" s="8"/>
      <c r="F583" s="4"/>
      <c r="G583" s="10"/>
      <c r="H583" s="8"/>
      <c r="I583" s="12"/>
      <c r="J583" s="12"/>
      <c r="K583" s="12"/>
      <c r="L583" s="12"/>
      <c r="M583" s="12"/>
      <c r="N583" s="8"/>
      <c r="O583" s="12"/>
      <c r="P583" s="12"/>
      <c r="Q583" s="12"/>
      <c r="R583" s="12"/>
      <c r="S583" s="8"/>
      <c r="T583" s="8"/>
    </row>
    <row r="584" spans="1:20" ht="15" x14ac:dyDescent="0.2">
      <c r="A584" s="10"/>
      <c r="B584" s="8"/>
      <c r="C584" s="8"/>
      <c r="D584" s="8"/>
      <c r="E584" s="8"/>
      <c r="F584" s="7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5" x14ac:dyDescent="0.2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5" x14ac:dyDescent="0.2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5" x14ac:dyDescent="0.2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5" x14ac:dyDescent="0.2">
      <c r="A588" s="10"/>
      <c r="B588" s="8"/>
      <c r="C588" s="8"/>
      <c r="D588" s="8"/>
      <c r="E588" s="8"/>
      <c r="F588" s="4"/>
      <c r="G588" s="10"/>
      <c r="H588" s="8"/>
      <c r="I588" s="12"/>
      <c r="J588" s="12"/>
      <c r="K588" s="12"/>
      <c r="L588" s="12"/>
      <c r="M588" s="12"/>
      <c r="N588" s="8"/>
      <c r="O588" s="12"/>
      <c r="P588" s="12"/>
      <c r="Q588" s="12"/>
      <c r="R588" s="12"/>
      <c r="S588" s="8"/>
      <c r="T588" s="8"/>
    </row>
    <row r="589" spans="1:20" ht="15" x14ac:dyDescent="0.2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5" x14ac:dyDescent="0.2">
      <c r="A590" s="10"/>
      <c r="B590" s="8"/>
      <c r="C590" s="8"/>
      <c r="D590" s="8"/>
      <c r="E590" s="8"/>
      <c r="F590" s="4"/>
      <c r="G590" s="10"/>
      <c r="H590" s="60"/>
      <c r="I590" s="61"/>
      <c r="J590" s="12"/>
      <c r="K590" s="12"/>
      <c r="L590" s="12"/>
      <c r="M590" s="12"/>
      <c r="N590" s="12"/>
      <c r="O590" s="12"/>
      <c r="P590" s="8"/>
      <c r="Q590" s="12"/>
      <c r="R590" s="12"/>
      <c r="S590" s="8"/>
      <c r="T590" s="8"/>
    </row>
    <row r="591" spans="1:20" ht="15" x14ac:dyDescent="0.2">
      <c r="A591" s="10"/>
      <c r="B591" s="8"/>
      <c r="C591" s="8"/>
      <c r="D591" s="8"/>
      <c r="E591" s="8"/>
      <c r="F591" s="4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5" x14ac:dyDescent="0.2">
      <c r="A592" s="10"/>
      <c r="B592" s="8"/>
      <c r="C592" s="8"/>
      <c r="D592" s="8"/>
      <c r="E592" s="8"/>
      <c r="F592" s="4"/>
      <c r="G592" s="10"/>
      <c r="H592" s="8"/>
      <c r="I592" s="12"/>
      <c r="J592" s="12"/>
      <c r="K592" s="12"/>
      <c r="L592" s="60"/>
      <c r="M592" s="61"/>
      <c r="N592" s="12"/>
      <c r="O592" s="12"/>
      <c r="P592" s="12"/>
      <c r="Q592" s="12"/>
      <c r="R592" s="12"/>
      <c r="S592" s="8"/>
      <c r="T592" s="8"/>
    </row>
    <row r="593" spans="1:20" ht="15" x14ac:dyDescent="0.2">
      <c r="A593" s="10"/>
      <c r="B593" s="8"/>
      <c r="C593" s="8"/>
      <c r="D593" s="8"/>
      <c r="E593" s="8"/>
      <c r="F593" s="7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5" x14ac:dyDescent="0.2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5" x14ac:dyDescent="0.2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5" x14ac:dyDescent="0.2">
      <c r="A596" s="10"/>
      <c r="B596" s="8"/>
      <c r="C596" s="8"/>
      <c r="D596" s="8"/>
      <c r="E596" s="8"/>
      <c r="F596" s="4"/>
      <c r="G596" s="10"/>
      <c r="H596" s="8"/>
      <c r="I596" s="12"/>
      <c r="J596" s="8"/>
      <c r="K596" s="8"/>
      <c r="L596" s="12"/>
      <c r="M596" s="12"/>
      <c r="N596" s="12"/>
      <c r="O596" s="12"/>
      <c r="P596" s="12"/>
      <c r="Q596" s="12"/>
      <c r="R596" s="12"/>
      <c r="S596" s="8"/>
      <c r="T596" s="8"/>
    </row>
    <row r="597" spans="1:20" ht="15" x14ac:dyDescent="0.2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8"/>
      <c r="M597" s="8"/>
      <c r="N597" s="12"/>
      <c r="O597" s="12"/>
      <c r="P597" s="12"/>
      <c r="Q597" s="12"/>
      <c r="R597" s="12"/>
      <c r="S597" s="8"/>
      <c r="T597" s="8"/>
    </row>
    <row r="598" spans="1:20" ht="15" x14ac:dyDescent="0.2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12"/>
      <c r="O598" s="12"/>
      <c r="P598" s="12"/>
      <c r="Q598" s="12"/>
      <c r="R598" s="8"/>
      <c r="S598" s="8"/>
      <c r="T598" s="8"/>
    </row>
    <row r="599" spans="1:20" ht="15" x14ac:dyDescent="0.2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60"/>
      <c r="M599" s="61"/>
      <c r="N599" s="12"/>
      <c r="O599" s="12"/>
      <c r="P599" s="12"/>
      <c r="Q599" s="12"/>
      <c r="R599" s="12"/>
      <c r="S599" s="8"/>
      <c r="T599" s="8"/>
    </row>
    <row r="600" spans="1:20" ht="15" x14ac:dyDescent="0.2">
      <c r="A600" s="10"/>
      <c r="B600" s="8"/>
      <c r="C600" s="8"/>
      <c r="D600" s="8"/>
      <c r="E600" s="8"/>
      <c r="F600" s="4"/>
      <c r="G600" s="10"/>
      <c r="H600" s="8"/>
      <c r="I600" s="12"/>
      <c r="J600" s="12"/>
      <c r="K600" s="12"/>
      <c r="L600" s="12"/>
      <c r="M600" s="12"/>
      <c r="N600" s="8"/>
      <c r="O600" s="12"/>
      <c r="P600" s="12"/>
      <c r="Q600" s="12"/>
      <c r="R600" s="12"/>
      <c r="S600" s="8"/>
      <c r="T600" s="8"/>
    </row>
    <row r="601" spans="1:20" ht="15" x14ac:dyDescent="0.2">
      <c r="A601" s="10"/>
      <c r="B601" s="8"/>
      <c r="C601" s="8"/>
      <c r="D601" s="8"/>
      <c r="E601" s="8"/>
      <c r="F601" s="4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5" x14ac:dyDescent="0.2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5" x14ac:dyDescent="0.2">
      <c r="A603" s="10"/>
      <c r="B603" s="8"/>
      <c r="C603" s="8"/>
      <c r="D603" s="8"/>
      <c r="E603" s="8"/>
      <c r="F603" s="7"/>
      <c r="G603" s="10"/>
      <c r="H603" s="8"/>
      <c r="I603" s="12"/>
      <c r="J603" s="8"/>
      <c r="K603" s="8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5" x14ac:dyDescent="0.2">
      <c r="A604" s="10"/>
      <c r="B604" s="8"/>
      <c r="C604" s="8"/>
      <c r="D604" s="8"/>
      <c r="E604" s="8"/>
      <c r="F604" s="4"/>
      <c r="G604" s="10"/>
      <c r="H604" s="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5" x14ac:dyDescent="0.2">
      <c r="A605" s="10"/>
      <c r="B605" s="8"/>
      <c r="C605" s="8"/>
      <c r="D605" s="8"/>
      <c r="E605" s="8"/>
      <c r="F605" s="4"/>
      <c r="G605" s="10"/>
      <c r="H605" s="8"/>
      <c r="I605" s="12"/>
      <c r="J605" s="8"/>
      <c r="K605" s="12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5" x14ac:dyDescent="0.2">
      <c r="A606" s="10"/>
      <c r="B606" s="11"/>
      <c r="C606" s="8"/>
      <c r="D606" s="8"/>
      <c r="E606" s="8"/>
      <c r="F606" s="4"/>
      <c r="G606" s="10"/>
      <c r="H606" s="8"/>
      <c r="I606" s="12"/>
      <c r="J606" s="8"/>
      <c r="K606" s="8"/>
      <c r="L606" s="12"/>
      <c r="M606" s="12"/>
      <c r="N606" s="12"/>
      <c r="O606" s="12"/>
      <c r="P606" s="12"/>
      <c r="Q606" s="12"/>
      <c r="R606" s="12"/>
      <c r="S606" s="8"/>
      <c r="T606" s="8"/>
    </row>
    <row r="607" spans="1:20" ht="15" x14ac:dyDescent="0.2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12"/>
      <c r="R607" s="8"/>
      <c r="S607" s="8"/>
      <c r="T607" s="8"/>
    </row>
    <row r="608" spans="1:20" ht="15" x14ac:dyDescent="0.2">
      <c r="A608" s="10"/>
      <c r="B608" s="11"/>
      <c r="C608" s="8"/>
      <c r="D608" s="8"/>
      <c r="E608" s="8"/>
      <c r="F608" s="7"/>
      <c r="G608" s="10"/>
      <c r="H608" s="8"/>
      <c r="I608" s="12"/>
      <c r="J608" s="12"/>
      <c r="K608" s="12"/>
      <c r="L608" s="12"/>
      <c r="M608" s="12"/>
      <c r="N608" s="8"/>
      <c r="O608" s="12"/>
      <c r="P608" s="12"/>
      <c r="Q608" s="12"/>
      <c r="R608" s="12"/>
      <c r="S608" s="8"/>
      <c r="T608" s="8"/>
    </row>
    <row r="609" spans="1:20" ht="15" x14ac:dyDescent="0.2">
      <c r="A609" s="10"/>
      <c r="B609" s="11"/>
      <c r="C609" s="8"/>
      <c r="D609" s="8"/>
      <c r="E609" s="8"/>
      <c r="F609" s="4"/>
      <c r="G609" s="10"/>
      <c r="H609" s="8"/>
      <c r="I609" s="12"/>
      <c r="J609" s="12"/>
      <c r="K609" s="12"/>
      <c r="L609" s="12"/>
      <c r="M609" s="12"/>
      <c r="N609" s="12"/>
      <c r="O609" s="12"/>
      <c r="P609" s="12"/>
      <c r="Q609" s="60"/>
      <c r="R609" s="61"/>
      <c r="S609" s="8"/>
      <c r="T609" s="8"/>
    </row>
    <row r="610" spans="1:20" ht="15" x14ac:dyDescent="0.2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5" x14ac:dyDescent="0.2">
      <c r="A611" s="10"/>
      <c r="B611" s="11"/>
      <c r="C611" s="8"/>
      <c r="D611" s="8"/>
      <c r="E611" s="8"/>
      <c r="F611" s="4"/>
      <c r="G611" s="10"/>
      <c r="H611" s="8"/>
      <c r="I611" s="8"/>
      <c r="J611" s="12"/>
      <c r="K611" s="12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5" x14ac:dyDescent="0.2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60"/>
      <c r="L612" s="61"/>
      <c r="M612" s="12"/>
      <c r="N612" s="12"/>
      <c r="O612" s="12"/>
      <c r="P612" s="12"/>
      <c r="Q612" s="12"/>
      <c r="R612" s="12"/>
      <c r="S612" s="8"/>
      <c r="T612" s="8"/>
    </row>
    <row r="613" spans="1:20" ht="15" x14ac:dyDescent="0.2">
      <c r="A613" s="10"/>
      <c r="B613" s="11"/>
      <c r="C613" s="8"/>
      <c r="D613" s="8"/>
      <c r="E613" s="8"/>
      <c r="F613" s="9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5" x14ac:dyDescent="0.2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12"/>
      <c r="M614" s="12"/>
      <c r="N614" s="12"/>
      <c r="O614" s="12"/>
      <c r="P614" s="12"/>
      <c r="Q614" s="12"/>
      <c r="R614" s="8"/>
      <c r="S614" s="8"/>
      <c r="T614" s="8"/>
    </row>
    <row r="615" spans="1:20" ht="15" x14ac:dyDescent="0.2">
      <c r="A615" s="10"/>
      <c r="B615" s="11"/>
      <c r="C615" s="8"/>
      <c r="D615" s="8"/>
      <c r="E615" s="8"/>
      <c r="F615" s="4"/>
      <c r="G615" s="10"/>
      <c r="H615" s="8"/>
      <c r="I615" s="12"/>
      <c r="J615" s="8"/>
      <c r="K615" s="8"/>
      <c r="L615" s="12"/>
      <c r="M615" s="12"/>
      <c r="N615" s="12"/>
      <c r="O615" s="12"/>
      <c r="P615" s="12"/>
      <c r="Q615" s="12"/>
      <c r="R615" s="12"/>
      <c r="S615" s="8"/>
      <c r="T615" s="8"/>
    </row>
    <row r="616" spans="1:20" ht="15" x14ac:dyDescent="0.2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5" x14ac:dyDescent="0.2">
      <c r="A617" s="10"/>
      <c r="B617" s="11"/>
      <c r="C617" s="8"/>
      <c r="D617" s="8"/>
      <c r="E617" s="8"/>
      <c r="F617" s="4"/>
      <c r="G617" s="10"/>
      <c r="H617" s="60"/>
      <c r="I617" s="61"/>
      <c r="J617" s="12"/>
      <c r="K617" s="12"/>
      <c r="L617" s="12"/>
      <c r="M617" s="12"/>
      <c r="N617" s="12"/>
      <c r="O617" s="12"/>
      <c r="P617" s="8"/>
      <c r="Q617" s="12"/>
      <c r="R617" s="12"/>
      <c r="S617" s="8"/>
      <c r="T617" s="8"/>
    </row>
    <row r="618" spans="1:20" ht="15" x14ac:dyDescent="0.2">
      <c r="A618" s="10"/>
      <c r="B618" s="11"/>
      <c r="C618" s="8"/>
      <c r="D618" s="8"/>
      <c r="E618" s="8"/>
      <c r="F618" s="4"/>
      <c r="G618" s="10"/>
      <c r="H618" s="8"/>
      <c r="I618" s="12"/>
      <c r="J618" s="12"/>
      <c r="K618" s="12"/>
      <c r="L618" s="8"/>
      <c r="M618" s="8"/>
      <c r="N618" s="12"/>
      <c r="O618" s="12"/>
      <c r="P618" s="12"/>
      <c r="Q618" s="12"/>
      <c r="R618" s="12"/>
      <c r="S618" s="8"/>
      <c r="T618" s="8"/>
    </row>
    <row r="619" spans="1:20" ht="15" x14ac:dyDescent="0.2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5" x14ac:dyDescent="0.2">
      <c r="A620" s="10"/>
      <c r="B620" s="11"/>
      <c r="C620" s="8"/>
      <c r="D620" s="8"/>
      <c r="E620" s="8"/>
      <c r="F620" s="7"/>
      <c r="G620" s="10"/>
      <c r="H620" s="8"/>
      <c r="I620" s="12"/>
      <c r="J620" s="12"/>
      <c r="K620" s="12"/>
      <c r="L620" s="12"/>
      <c r="M620" s="12"/>
      <c r="N620" s="8"/>
      <c r="O620" s="12"/>
      <c r="P620" s="12"/>
      <c r="Q620" s="12"/>
      <c r="R620" s="12"/>
      <c r="S620" s="8"/>
      <c r="T620" s="8"/>
    </row>
    <row r="621" spans="1:20" ht="15" x14ac:dyDescent="0.2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5" x14ac:dyDescent="0.2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5" x14ac:dyDescent="0.2">
      <c r="A623" s="10"/>
      <c r="B623" s="11"/>
      <c r="C623" s="8"/>
      <c r="D623" s="8"/>
      <c r="E623" s="8"/>
      <c r="F623" s="7"/>
      <c r="G623" s="10"/>
      <c r="H623" s="8"/>
      <c r="I623" s="12"/>
      <c r="J623" s="12"/>
      <c r="K623" s="12"/>
      <c r="L623" s="12"/>
      <c r="M623" s="12"/>
      <c r="N623" s="8"/>
      <c r="O623" s="12"/>
      <c r="P623" s="12"/>
      <c r="Q623" s="12"/>
      <c r="R623" s="12"/>
      <c r="S623" s="8"/>
      <c r="T623" s="8"/>
    </row>
    <row r="624" spans="1:20" ht="15" x14ac:dyDescent="0.2">
      <c r="A624" s="10"/>
      <c r="B624" s="11"/>
      <c r="C624" s="8"/>
      <c r="D624" s="8"/>
      <c r="E624" s="8"/>
      <c r="F624" s="7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5" x14ac:dyDescent="0.2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5" x14ac:dyDescent="0.2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5" x14ac:dyDescent="0.2">
      <c r="A627" s="10"/>
      <c r="B627" s="11"/>
      <c r="C627" s="8"/>
      <c r="D627" s="8"/>
      <c r="E627" s="8"/>
      <c r="F627" s="4"/>
      <c r="G627" s="10"/>
      <c r="H627" s="8"/>
      <c r="I627" s="12"/>
      <c r="J627" s="12"/>
      <c r="K627" s="12"/>
      <c r="L627" s="8"/>
      <c r="M627" s="8"/>
      <c r="N627" s="12"/>
      <c r="O627" s="12"/>
      <c r="P627" s="12"/>
      <c r="Q627" s="12"/>
      <c r="R627" s="12"/>
      <c r="S627" s="8"/>
      <c r="T627" s="8"/>
    </row>
    <row r="628" spans="1:20" ht="15" x14ac:dyDescent="0.2">
      <c r="A628" s="10"/>
      <c r="B628" s="11"/>
      <c r="C628" s="8"/>
      <c r="D628" s="8"/>
      <c r="E628" s="8"/>
      <c r="F628" s="4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5" x14ac:dyDescent="0.2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5" x14ac:dyDescent="0.2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5" x14ac:dyDescent="0.2">
      <c r="A631" s="10"/>
      <c r="B631" s="11"/>
      <c r="C631" s="8"/>
      <c r="D631" s="8"/>
      <c r="E631" s="8"/>
      <c r="F631" s="7"/>
      <c r="G631" s="10"/>
      <c r="H631" s="8"/>
      <c r="I631" s="12"/>
      <c r="J631" s="12"/>
      <c r="K631" s="12"/>
      <c r="L631" s="12"/>
      <c r="M631" s="12"/>
      <c r="N631" s="12"/>
      <c r="O631" s="12"/>
      <c r="P631" s="12"/>
      <c r="Q631" s="12"/>
      <c r="R631" s="8"/>
      <c r="S631" s="8"/>
      <c r="T631" s="8"/>
    </row>
    <row r="632" spans="1:20" ht="15" x14ac:dyDescent="0.2">
      <c r="A632" s="10"/>
      <c r="B632" s="11"/>
      <c r="C632" s="8"/>
      <c r="D632" s="8"/>
      <c r="E632" s="8"/>
      <c r="F632" s="7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5" x14ac:dyDescent="0.2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60"/>
      <c r="L633" s="61"/>
      <c r="M633" s="12"/>
      <c r="N633" s="12"/>
      <c r="O633" s="12"/>
      <c r="P633" s="12"/>
      <c r="Q633" s="12"/>
      <c r="R633" s="12"/>
      <c r="S633" s="8"/>
      <c r="T633" s="8"/>
    </row>
    <row r="634" spans="1:20" ht="15" x14ac:dyDescent="0.2">
      <c r="A634" s="10"/>
      <c r="B634" s="11"/>
      <c r="C634" s="8"/>
      <c r="D634" s="8"/>
      <c r="E634" s="8"/>
      <c r="F634" s="4"/>
      <c r="G634" s="10"/>
      <c r="H634" s="8"/>
      <c r="I634" s="12"/>
      <c r="J634" s="8"/>
      <c r="K634" s="8"/>
      <c r="L634" s="12"/>
      <c r="M634" s="12"/>
      <c r="N634" s="12"/>
      <c r="O634" s="12"/>
      <c r="P634" s="12"/>
      <c r="Q634" s="12"/>
      <c r="R634" s="12"/>
      <c r="S634" s="8"/>
      <c r="T634" s="8"/>
    </row>
    <row r="635" spans="1:20" ht="15" x14ac:dyDescent="0.2">
      <c r="A635" s="10"/>
      <c r="B635" s="11"/>
      <c r="C635" s="8"/>
      <c r="D635" s="8"/>
      <c r="E635" s="8"/>
      <c r="F635" s="7"/>
      <c r="G635" s="10"/>
      <c r="H635" s="8"/>
      <c r="I635" s="12"/>
      <c r="J635" s="12"/>
      <c r="K635" s="12"/>
      <c r="L635" s="12"/>
      <c r="M635" s="12"/>
      <c r="N635" s="12"/>
      <c r="O635" s="12"/>
      <c r="P635" s="12"/>
      <c r="Q635" s="8"/>
      <c r="R635" s="12"/>
      <c r="S635" s="8"/>
      <c r="T635" s="8"/>
    </row>
    <row r="636" spans="1:20" ht="15" x14ac:dyDescent="0.2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5" x14ac:dyDescent="0.2">
      <c r="A637" s="10"/>
      <c r="B637" s="11"/>
      <c r="C637" s="8"/>
      <c r="D637" s="8"/>
      <c r="E637" s="8"/>
      <c r="F637" s="4"/>
      <c r="G637" s="10"/>
      <c r="H637" s="8"/>
      <c r="I637" s="12"/>
      <c r="J637" s="12"/>
      <c r="K637" s="12"/>
      <c r="L637" s="8"/>
      <c r="M637" s="8"/>
      <c r="N637" s="12"/>
      <c r="O637" s="12"/>
      <c r="P637" s="12"/>
      <c r="Q637" s="12"/>
      <c r="R637" s="12"/>
      <c r="S637" s="8"/>
      <c r="T637" s="8"/>
    </row>
    <row r="638" spans="1:20" ht="15" x14ac:dyDescent="0.2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12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5" x14ac:dyDescent="0.2">
      <c r="A639" s="10"/>
      <c r="B639" s="11"/>
      <c r="C639" s="8"/>
      <c r="D639" s="8"/>
      <c r="E639" s="8"/>
      <c r="F639" s="4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5" x14ac:dyDescent="0.2">
      <c r="A640" s="10"/>
      <c r="B640" s="11"/>
      <c r="C640" s="8"/>
      <c r="D640" s="8"/>
      <c r="E640" s="8"/>
      <c r="F640" s="4"/>
      <c r="G640" s="10"/>
      <c r="H640" s="8"/>
      <c r="I640" s="12"/>
      <c r="J640" s="12"/>
      <c r="K640" s="12"/>
      <c r="L640" s="12"/>
      <c r="M640" s="12"/>
      <c r="N640" s="12"/>
      <c r="O640" s="12"/>
      <c r="P640" s="12"/>
      <c r="Q640" s="60"/>
      <c r="R640" s="61"/>
      <c r="S640" s="8"/>
      <c r="T640" s="8"/>
    </row>
    <row r="641" spans="1:20" ht="15" x14ac:dyDescent="0.2">
      <c r="A641" s="10"/>
      <c r="B641" s="11"/>
      <c r="C641" s="8"/>
      <c r="D641" s="8"/>
      <c r="E641" s="8"/>
      <c r="F641" s="7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5" x14ac:dyDescent="0.2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5" x14ac:dyDescent="0.2">
      <c r="A643" s="10"/>
      <c r="B643" s="11"/>
      <c r="C643" s="8"/>
      <c r="D643" s="8"/>
      <c r="E643" s="8"/>
      <c r="F643" s="4"/>
      <c r="G643" s="10"/>
      <c r="H643" s="60"/>
      <c r="I643" s="61"/>
      <c r="J643" s="12"/>
      <c r="K643" s="12"/>
      <c r="L643" s="12"/>
      <c r="M643" s="12"/>
      <c r="N643" s="12"/>
      <c r="O643" s="12"/>
      <c r="P643" s="8"/>
      <c r="Q643" s="12"/>
      <c r="R643" s="12"/>
      <c r="S643" s="8"/>
      <c r="T643" s="8"/>
    </row>
    <row r="644" spans="1:20" ht="15" x14ac:dyDescent="0.2">
      <c r="A644" s="10"/>
      <c r="B644" s="11"/>
      <c r="C644" s="8"/>
      <c r="D644" s="8"/>
      <c r="E644" s="8"/>
      <c r="F644" s="4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5" x14ac:dyDescent="0.2">
      <c r="A645" s="10"/>
      <c r="B645" s="11"/>
      <c r="C645" s="8"/>
      <c r="D645" s="8"/>
      <c r="E645" s="8"/>
      <c r="F645" s="4"/>
      <c r="G645" s="10"/>
      <c r="H645" s="8"/>
      <c r="I645" s="12"/>
      <c r="J645" s="12"/>
      <c r="K645" s="12"/>
      <c r="L645" s="12"/>
      <c r="M645" s="12"/>
      <c r="N645" s="12"/>
      <c r="O645" s="12"/>
      <c r="P645" s="12"/>
      <c r="Q645" s="12"/>
      <c r="R645" s="8"/>
      <c r="S645" s="8"/>
      <c r="T645" s="8"/>
    </row>
    <row r="646" spans="1:20" ht="15" x14ac:dyDescent="0.2">
      <c r="A646" s="10"/>
      <c r="B646" s="11"/>
      <c r="C646" s="8"/>
      <c r="D646" s="8"/>
      <c r="E646" s="8"/>
      <c r="F646" s="7"/>
      <c r="G646" s="10"/>
      <c r="H646" s="8"/>
      <c r="I646" s="12"/>
      <c r="J646" s="8"/>
      <c r="K646" s="8"/>
      <c r="L646" s="12"/>
      <c r="M646" s="12"/>
      <c r="N646" s="12"/>
      <c r="O646" s="12"/>
      <c r="P646" s="12"/>
      <c r="Q646" s="12"/>
      <c r="R646" s="12"/>
      <c r="S646" s="8"/>
      <c r="T646" s="8"/>
    </row>
    <row r="647" spans="1:20" ht="15" x14ac:dyDescent="0.2">
      <c r="A647" s="10"/>
      <c r="B647" s="11"/>
      <c r="C647" s="8"/>
      <c r="D647" s="8"/>
      <c r="E647" s="8"/>
      <c r="F647" s="7"/>
      <c r="G647" s="10"/>
      <c r="H647" s="8"/>
      <c r="I647" s="12"/>
      <c r="J647" s="12"/>
      <c r="K647" s="12"/>
      <c r="L647" s="12"/>
      <c r="M647" s="12"/>
      <c r="N647" s="8"/>
      <c r="O647" s="12"/>
      <c r="P647" s="12"/>
      <c r="Q647" s="12"/>
      <c r="R647" s="12"/>
      <c r="S647" s="8"/>
      <c r="T647" s="8"/>
    </row>
    <row r="648" spans="1:20" ht="15" x14ac:dyDescent="0.2">
      <c r="A648" s="10"/>
      <c r="B648" s="11"/>
      <c r="C648" s="8"/>
      <c r="D648" s="8"/>
      <c r="E648" s="8"/>
      <c r="F648" s="4"/>
      <c r="G648" s="10"/>
      <c r="H648" s="8"/>
      <c r="I648" s="12"/>
      <c r="J648" s="12"/>
      <c r="K648" s="12"/>
      <c r="L648" s="8"/>
      <c r="M648" s="8"/>
      <c r="N648" s="12"/>
      <c r="O648" s="12"/>
      <c r="P648" s="12"/>
      <c r="Q648" s="12"/>
      <c r="R648" s="12"/>
      <c r="S648" s="8"/>
      <c r="T648" s="8"/>
    </row>
    <row r="649" spans="1:20" ht="15" x14ac:dyDescent="0.2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5" x14ac:dyDescent="0.2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5" x14ac:dyDescent="0.2">
      <c r="A651" s="10"/>
      <c r="B651" s="11"/>
      <c r="C651" s="8"/>
      <c r="D651" s="8"/>
      <c r="E651" s="8"/>
      <c r="F651" s="4"/>
      <c r="G651" s="10"/>
      <c r="H651" s="8"/>
      <c r="I651" s="12"/>
      <c r="J651" s="12"/>
      <c r="K651" s="12"/>
      <c r="L651" s="12"/>
      <c r="M651" s="12"/>
      <c r="N651" s="8"/>
      <c r="O651" s="12"/>
      <c r="P651" s="12"/>
      <c r="Q651" s="12"/>
      <c r="R651" s="12"/>
      <c r="S651" s="8"/>
      <c r="T651" s="8"/>
    </row>
    <row r="652" spans="1:20" ht="15" x14ac:dyDescent="0.2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5" x14ac:dyDescent="0.2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5" x14ac:dyDescent="0.2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5" x14ac:dyDescent="0.2">
      <c r="A655" s="10"/>
      <c r="B655" s="11"/>
      <c r="C655" s="8"/>
      <c r="D655" s="8"/>
      <c r="E655" s="8"/>
      <c r="F655" s="4"/>
      <c r="G655" s="10"/>
      <c r="H655" s="8"/>
      <c r="I655" s="12"/>
      <c r="J655" s="12"/>
      <c r="K655" s="12"/>
      <c r="L655" s="12"/>
      <c r="M655" s="12"/>
      <c r="N655" s="8"/>
      <c r="O655" s="12"/>
      <c r="P655" s="12"/>
      <c r="Q655" s="12"/>
      <c r="R655" s="12"/>
      <c r="S655" s="8"/>
      <c r="T655" s="8"/>
    </row>
    <row r="656" spans="1:20" ht="15" x14ac:dyDescent="0.2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5" x14ac:dyDescent="0.2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5" x14ac:dyDescent="0.2">
      <c r="A658" s="10"/>
      <c r="B658" s="11"/>
      <c r="C658" s="8"/>
      <c r="D658" s="8"/>
      <c r="E658" s="8"/>
      <c r="F658" s="4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5" x14ac:dyDescent="0.2">
      <c r="A659" s="10"/>
      <c r="B659" s="11"/>
      <c r="C659" s="8"/>
      <c r="D659" s="8"/>
      <c r="E659" s="8"/>
      <c r="F659" s="7"/>
      <c r="G659" s="10"/>
      <c r="H659" s="8"/>
      <c r="I659" s="12"/>
      <c r="J659" s="8"/>
      <c r="K659" s="8"/>
      <c r="L659" s="12"/>
      <c r="M659" s="12"/>
      <c r="N659" s="12"/>
      <c r="O659" s="12"/>
      <c r="P659" s="12"/>
      <c r="Q659" s="12"/>
      <c r="R659" s="12"/>
      <c r="S659" s="8"/>
      <c r="T659" s="8"/>
    </row>
    <row r="660" spans="1:20" ht="15" x14ac:dyDescent="0.2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0"/>
      <c r="M660" s="61"/>
      <c r="N660" s="12"/>
      <c r="O660" s="12"/>
      <c r="P660" s="12"/>
      <c r="Q660" s="12"/>
      <c r="R660" s="12"/>
      <c r="S660" s="8"/>
      <c r="T660" s="8"/>
    </row>
    <row r="661" spans="1:20" ht="15" x14ac:dyDescent="0.2">
      <c r="A661" s="10"/>
      <c r="B661" s="11"/>
      <c r="C661" s="8"/>
      <c r="D661" s="8"/>
      <c r="E661" s="8"/>
      <c r="F661" s="7"/>
      <c r="G661" s="10"/>
      <c r="H661" s="8"/>
      <c r="I661" s="12"/>
      <c r="J661" s="12"/>
      <c r="K661" s="12"/>
      <c r="L661" s="60"/>
      <c r="M661" s="61"/>
      <c r="N661" s="12"/>
      <c r="O661" s="12"/>
      <c r="P661" s="12"/>
      <c r="Q661" s="12"/>
      <c r="R661" s="12"/>
      <c r="S661" s="8"/>
      <c r="T661" s="8"/>
    </row>
    <row r="662" spans="1:20" ht="15" x14ac:dyDescent="0.2">
      <c r="A662" s="10"/>
      <c r="B662" s="11"/>
      <c r="C662" s="8"/>
      <c r="D662" s="8"/>
      <c r="E662" s="8"/>
      <c r="F662" s="4"/>
      <c r="G662" s="10"/>
      <c r="H662" s="60"/>
      <c r="I662" s="61"/>
      <c r="J662" s="12"/>
      <c r="K662" s="12"/>
      <c r="L662" s="12"/>
      <c r="M662" s="12"/>
      <c r="N662" s="12"/>
      <c r="O662" s="12"/>
      <c r="P662" s="8"/>
      <c r="Q662" s="12"/>
      <c r="R662" s="12"/>
      <c r="S662" s="8"/>
      <c r="T662" s="8"/>
    </row>
    <row r="663" spans="1:20" ht="15" x14ac:dyDescent="0.2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8"/>
      <c r="L663" s="12"/>
      <c r="M663" s="12"/>
      <c r="N663" s="12"/>
      <c r="O663" s="12"/>
      <c r="P663" s="12"/>
      <c r="Q663" s="12"/>
      <c r="R663" s="12"/>
      <c r="S663" s="8"/>
      <c r="T663" s="8"/>
    </row>
    <row r="664" spans="1:20" ht="15" x14ac:dyDescent="0.2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0"/>
      <c r="L664" s="61"/>
      <c r="M664" s="12"/>
      <c r="N664" s="12"/>
      <c r="O664" s="12"/>
      <c r="P664" s="12"/>
      <c r="Q664" s="12"/>
      <c r="R664" s="12"/>
      <c r="S664" s="8"/>
      <c r="T664" s="8"/>
    </row>
    <row r="665" spans="1:20" ht="15" x14ac:dyDescent="0.2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0"/>
      <c r="L665" s="61"/>
      <c r="M665" s="12"/>
      <c r="N665" s="12"/>
      <c r="O665" s="12"/>
      <c r="P665" s="12"/>
      <c r="Q665" s="12"/>
      <c r="R665" s="12"/>
      <c r="S665" s="8"/>
      <c r="T665" s="8"/>
    </row>
    <row r="666" spans="1:20" ht="15" x14ac:dyDescent="0.2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60"/>
      <c r="L666" s="61"/>
      <c r="M666" s="12"/>
      <c r="N666" s="12"/>
      <c r="O666" s="12"/>
      <c r="P666" s="12"/>
      <c r="Q666" s="12"/>
      <c r="R666" s="12"/>
      <c r="S666" s="8"/>
      <c r="T666" s="8"/>
    </row>
    <row r="667" spans="1:20" ht="15" x14ac:dyDescent="0.2">
      <c r="A667" s="10"/>
      <c r="B667" s="11"/>
      <c r="C667" s="8"/>
      <c r="D667" s="8"/>
      <c r="E667" s="8"/>
      <c r="F667" s="4"/>
      <c r="G667" s="10"/>
      <c r="H667" s="8"/>
      <c r="I667" s="12"/>
      <c r="J667" s="12"/>
      <c r="K667" s="12"/>
      <c r="L667" s="12"/>
      <c r="M667" s="12"/>
      <c r="N667" s="12"/>
      <c r="O667" s="12"/>
      <c r="P667" s="12"/>
      <c r="Q667" s="60"/>
      <c r="R667" s="61"/>
      <c r="S667" s="8"/>
      <c r="T667" s="8"/>
    </row>
    <row r="668" spans="1:20" ht="15" x14ac:dyDescent="0.2">
      <c r="A668" s="10"/>
      <c r="B668" s="11"/>
      <c r="C668" s="8"/>
      <c r="D668" s="8"/>
      <c r="E668" s="8"/>
      <c r="F668" s="4"/>
      <c r="G668" s="10"/>
      <c r="H668" s="8"/>
      <c r="I668" s="12"/>
      <c r="J668" s="8"/>
      <c r="K668" s="8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5" x14ac:dyDescent="0.2">
      <c r="A669" s="10"/>
      <c r="B669" s="11"/>
      <c r="C669" s="8"/>
      <c r="D669" s="8"/>
      <c r="E669" s="8"/>
      <c r="F669" s="4"/>
      <c r="G669" s="10"/>
      <c r="H669" s="8"/>
      <c r="I669" s="8"/>
      <c r="J669" s="12"/>
      <c r="K669" s="12"/>
      <c r="L669" s="12"/>
      <c r="M669" s="12"/>
      <c r="N669" s="12"/>
      <c r="O669" s="12"/>
      <c r="P669" s="12"/>
      <c r="Q669" s="12"/>
      <c r="R669" s="12"/>
      <c r="S669" s="8"/>
      <c r="T669" s="8"/>
    </row>
    <row r="670" spans="1:20" ht="15" x14ac:dyDescent="0.2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12"/>
      <c r="O670" s="12"/>
      <c r="P670" s="12"/>
      <c r="Q670" s="60"/>
      <c r="R670" s="61"/>
      <c r="S670" s="8"/>
      <c r="T670" s="8"/>
    </row>
    <row r="671" spans="1:20" ht="15" x14ac:dyDescent="0.2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12"/>
      <c r="M671" s="12"/>
      <c r="N671" s="8"/>
      <c r="O671" s="12"/>
      <c r="P671" s="12"/>
      <c r="Q671" s="12"/>
      <c r="R671" s="12"/>
      <c r="S671" s="8"/>
      <c r="T671" s="8"/>
    </row>
    <row r="672" spans="1:20" ht="15" x14ac:dyDescent="0.2">
      <c r="A672" s="10"/>
      <c r="B672" s="11"/>
      <c r="C672" s="8"/>
      <c r="D672" s="8"/>
      <c r="E672" s="8"/>
      <c r="F672" s="4"/>
      <c r="G672" s="10"/>
      <c r="H672" s="8"/>
      <c r="I672" s="12"/>
      <c r="J672" s="12"/>
      <c r="K672" s="12"/>
      <c r="L672" s="8"/>
      <c r="M672" s="8"/>
      <c r="N672" s="12"/>
      <c r="O672" s="12"/>
      <c r="P672" s="12"/>
      <c r="Q672" s="12"/>
      <c r="R672" s="12"/>
      <c r="S672" s="8"/>
      <c r="T672" s="8"/>
    </row>
    <row r="673" spans="1:20" ht="15" x14ac:dyDescent="0.2">
      <c r="A673" s="10"/>
      <c r="B673" s="11"/>
      <c r="C673" s="8"/>
      <c r="D673" s="8"/>
      <c r="E673" s="8"/>
      <c r="F673" s="7"/>
      <c r="G673" s="10"/>
      <c r="H673" s="60"/>
      <c r="I673" s="61"/>
      <c r="J673" s="12"/>
      <c r="K673" s="12"/>
      <c r="L673" s="12"/>
      <c r="M673" s="12"/>
      <c r="N673" s="12"/>
      <c r="O673" s="12"/>
      <c r="P673" s="8"/>
      <c r="Q673" s="12"/>
      <c r="R673" s="12"/>
      <c r="S673" s="8"/>
      <c r="T673" s="8"/>
    </row>
    <row r="674" spans="1:20" ht="15" x14ac:dyDescent="0.2">
      <c r="A674" s="10"/>
      <c r="B674" s="11"/>
      <c r="C674" s="8"/>
      <c r="D674" s="8"/>
      <c r="E674" s="8"/>
      <c r="F674" s="7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60"/>
      <c r="R674" s="61"/>
      <c r="S674" s="8"/>
      <c r="T674" s="8"/>
    </row>
    <row r="675" spans="1:20" ht="15" x14ac:dyDescent="0.2">
      <c r="A675" s="10"/>
      <c r="B675" s="11"/>
      <c r="C675" s="8"/>
      <c r="D675" s="8"/>
      <c r="E675" s="8"/>
      <c r="F675" s="4"/>
      <c r="G675" s="10"/>
      <c r="H675" s="8"/>
      <c r="I675" s="12"/>
      <c r="J675" s="8"/>
      <c r="K675" s="8"/>
      <c r="L675" s="12"/>
      <c r="M675" s="12"/>
      <c r="N675" s="12"/>
      <c r="O675" s="12"/>
      <c r="P675" s="12"/>
      <c r="Q675" s="12"/>
      <c r="R675" s="12"/>
      <c r="S675" s="8"/>
      <c r="T675" s="8"/>
    </row>
    <row r="676" spans="1:20" ht="15" x14ac:dyDescent="0.2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60"/>
      <c r="R676" s="61"/>
      <c r="S676" s="8"/>
      <c r="T676" s="8"/>
    </row>
    <row r="677" spans="1:20" ht="15" x14ac:dyDescent="0.2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8"/>
      <c r="O677" s="12"/>
      <c r="P677" s="12"/>
      <c r="Q677" s="12"/>
      <c r="R677" s="12"/>
      <c r="S677" s="8"/>
      <c r="T677" s="8"/>
    </row>
    <row r="678" spans="1:20" ht="15" x14ac:dyDescent="0.2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8"/>
      <c r="S678" s="8"/>
      <c r="T678" s="8"/>
    </row>
    <row r="679" spans="1:20" ht="15" x14ac:dyDescent="0.2">
      <c r="A679" s="10"/>
      <c r="B679" s="11"/>
      <c r="C679" s="8"/>
      <c r="D679" s="8"/>
      <c r="E679" s="8"/>
      <c r="F679" s="7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5" x14ac:dyDescent="0.2">
      <c r="A680" s="10"/>
      <c r="B680" s="11"/>
      <c r="C680" s="8"/>
      <c r="D680" s="8"/>
      <c r="E680" s="8"/>
      <c r="F680" s="4"/>
      <c r="G680" s="10"/>
      <c r="H680" s="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5" x14ac:dyDescent="0.2">
      <c r="A681" s="10"/>
      <c r="B681" s="11"/>
      <c r="C681" s="8"/>
      <c r="D681" s="8"/>
      <c r="E681" s="8"/>
      <c r="F681" s="7"/>
      <c r="G681" s="10"/>
      <c r="H681" s="8"/>
      <c r="I681" s="12"/>
      <c r="J681" s="8"/>
      <c r="K681" s="60"/>
      <c r="L681" s="61"/>
      <c r="M681" s="12"/>
      <c r="N681" s="12"/>
      <c r="O681" s="12"/>
      <c r="P681" s="12"/>
      <c r="Q681" s="12"/>
      <c r="R681" s="12"/>
      <c r="S681" s="8"/>
      <c r="T681" s="8"/>
    </row>
    <row r="682" spans="1:20" ht="15" x14ac:dyDescent="0.2">
      <c r="A682" s="10"/>
      <c r="B682" s="11"/>
      <c r="C682" s="8"/>
      <c r="D682" s="8"/>
      <c r="E682" s="8"/>
      <c r="F682" s="4"/>
      <c r="G682" s="10"/>
      <c r="H682" s="8"/>
      <c r="I682" s="12"/>
      <c r="J682" s="8"/>
      <c r="K682" s="8"/>
      <c r="L682" s="12"/>
      <c r="M682" s="12"/>
      <c r="N682" s="12"/>
      <c r="O682" s="12"/>
      <c r="P682" s="12"/>
      <c r="Q682" s="12"/>
      <c r="R682" s="12"/>
      <c r="S682" s="8"/>
      <c r="T682" s="8"/>
    </row>
    <row r="683" spans="1:20" ht="15" x14ac:dyDescent="0.2">
      <c r="A683" s="10"/>
      <c r="B683" s="11"/>
      <c r="C683" s="8"/>
      <c r="D683" s="8"/>
      <c r="E683" s="8"/>
      <c r="F683" s="4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5" x14ac:dyDescent="0.2">
      <c r="A684" s="10"/>
      <c r="B684" s="11"/>
      <c r="C684" s="8"/>
      <c r="D684" s="8"/>
      <c r="E684" s="8"/>
      <c r="F684" s="7"/>
      <c r="G684" s="10"/>
      <c r="H684" s="8"/>
      <c r="I684" s="12"/>
      <c r="J684" s="12"/>
      <c r="K684" s="12"/>
      <c r="L684" s="12"/>
      <c r="M684" s="12"/>
      <c r="N684" s="8"/>
      <c r="O684" s="12"/>
      <c r="P684" s="12"/>
      <c r="Q684" s="12"/>
      <c r="R684" s="12"/>
      <c r="S684" s="8"/>
      <c r="T684" s="8"/>
    </row>
    <row r="685" spans="1:20" ht="15" x14ac:dyDescent="0.2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5" x14ac:dyDescent="0.2">
      <c r="A686" s="10"/>
      <c r="B686" s="11"/>
      <c r="C686" s="8"/>
      <c r="D686" s="8"/>
      <c r="E686" s="8"/>
      <c r="F686" s="4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5" x14ac:dyDescent="0.2">
      <c r="A687" s="10"/>
      <c r="B687" s="11"/>
      <c r="C687" s="8"/>
      <c r="D687" s="8"/>
      <c r="E687" s="8"/>
      <c r="F687" s="7"/>
      <c r="G687" s="10"/>
      <c r="H687" s="8"/>
      <c r="I687" s="8"/>
      <c r="J687" s="12"/>
      <c r="K687" s="12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5" x14ac:dyDescent="0.2">
      <c r="A688" s="10"/>
      <c r="B688" s="11"/>
      <c r="C688" s="8"/>
      <c r="D688" s="8"/>
      <c r="E688" s="8"/>
      <c r="F688" s="7"/>
      <c r="G688" s="10"/>
      <c r="H688" s="8"/>
      <c r="I688" s="12"/>
      <c r="J688" s="8"/>
      <c r="K688" s="8"/>
      <c r="L688" s="12"/>
      <c r="M688" s="12"/>
      <c r="N688" s="12"/>
      <c r="O688" s="12"/>
      <c r="P688" s="12"/>
      <c r="Q688" s="12"/>
      <c r="R688" s="12"/>
      <c r="S688" s="8"/>
      <c r="T688" s="8"/>
    </row>
    <row r="689" spans="1:20" ht="15" x14ac:dyDescent="0.2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60"/>
      <c r="L689" s="61"/>
      <c r="M689" s="12"/>
      <c r="N689" s="12"/>
      <c r="O689" s="12"/>
      <c r="P689" s="12"/>
      <c r="Q689" s="12"/>
      <c r="R689" s="12"/>
      <c r="S689" s="8"/>
      <c r="T689" s="8"/>
    </row>
    <row r="690" spans="1:20" ht="15" x14ac:dyDescent="0.2">
      <c r="A690" s="10"/>
      <c r="B690" s="11"/>
      <c r="C690" s="8"/>
      <c r="D690" s="8"/>
      <c r="E690" s="8"/>
      <c r="F690" s="4"/>
      <c r="G690" s="10"/>
      <c r="H690" s="8"/>
      <c r="I690" s="12"/>
      <c r="J690" s="12"/>
      <c r="K690" s="12"/>
      <c r="L690" s="8"/>
      <c r="M690" s="8"/>
      <c r="N690" s="12"/>
      <c r="O690" s="12"/>
      <c r="P690" s="12"/>
      <c r="Q690" s="12"/>
      <c r="R690" s="12"/>
      <c r="S690" s="8"/>
      <c r="T690" s="8"/>
    </row>
    <row r="691" spans="1:20" ht="15" x14ac:dyDescent="0.2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8"/>
      <c r="L691" s="12"/>
      <c r="M691" s="12"/>
      <c r="N691" s="12"/>
      <c r="O691" s="12"/>
      <c r="P691" s="12"/>
      <c r="Q691" s="12"/>
      <c r="R691" s="12"/>
      <c r="S691" s="8"/>
      <c r="T691" s="8"/>
    </row>
    <row r="692" spans="1:20" ht="15" x14ac:dyDescent="0.2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0"/>
      <c r="L692" s="61"/>
      <c r="M692" s="12"/>
      <c r="N692" s="12"/>
      <c r="O692" s="12"/>
      <c r="P692" s="12"/>
      <c r="Q692" s="12"/>
      <c r="R692" s="12"/>
      <c r="S692" s="8"/>
      <c r="T692" s="8"/>
    </row>
    <row r="693" spans="1:20" ht="15" x14ac:dyDescent="0.2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60"/>
      <c r="L693" s="61"/>
      <c r="M693" s="12"/>
      <c r="N693" s="12"/>
      <c r="O693" s="12"/>
      <c r="P693" s="12"/>
      <c r="Q693" s="12"/>
      <c r="R693" s="12"/>
      <c r="S693" s="8"/>
      <c r="T693" s="8"/>
    </row>
    <row r="694" spans="1:20" ht="15" x14ac:dyDescent="0.2">
      <c r="A694" s="10"/>
      <c r="B694" s="11"/>
      <c r="C694" s="8"/>
      <c r="D694" s="8"/>
      <c r="E694" s="8"/>
      <c r="F694" s="4"/>
      <c r="G694" s="10"/>
      <c r="H694" s="8"/>
      <c r="I694" s="12"/>
      <c r="J694" s="8"/>
      <c r="K694" s="8"/>
      <c r="L694" s="12"/>
      <c r="M694" s="12"/>
      <c r="N694" s="12"/>
      <c r="O694" s="12"/>
      <c r="P694" s="12"/>
      <c r="Q694" s="12"/>
      <c r="R694" s="12"/>
      <c r="S694" s="8"/>
      <c r="T694" s="8"/>
    </row>
    <row r="695" spans="1:20" ht="15" x14ac:dyDescent="0.2">
      <c r="A695" s="10"/>
      <c r="B695" s="11"/>
      <c r="C695" s="8"/>
      <c r="D695" s="8"/>
      <c r="E695" s="8"/>
      <c r="F695" s="4"/>
      <c r="G695" s="10"/>
      <c r="H695" s="8"/>
      <c r="I695" s="12"/>
      <c r="J695" s="12"/>
      <c r="K695" s="12"/>
      <c r="L695" s="12"/>
      <c r="M695" s="12"/>
      <c r="N695" s="8"/>
      <c r="O695" s="12"/>
      <c r="P695" s="12"/>
      <c r="Q695" s="12"/>
      <c r="R695" s="12"/>
      <c r="S695" s="8"/>
      <c r="T695" s="8"/>
    </row>
    <row r="696" spans="1:20" ht="15" x14ac:dyDescent="0.2">
      <c r="A696" s="10"/>
      <c r="B696" s="11"/>
      <c r="C696" s="8"/>
      <c r="D696" s="8"/>
      <c r="E696" s="8"/>
      <c r="F696" s="7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5" x14ac:dyDescent="0.2">
      <c r="A697" s="10"/>
      <c r="B697" s="11"/>
      <c r="C697" s="8"/>
      <c r="D697" s="8"/>
      <c r="E697" s="8"/>
      <c r="F697" s="7"/>
      <c r="G697" s="10"/>
      <c r="H697" s="8"/>
      <c r="I697" s="12"/>
      <c r="J697" s="8"/>
      <c r="K697" s="8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5" x14ac:dyDescent="0.2">
      <c r="A698" s="10"/>
      <c r="B698" s="11"/>
      <c r="C698" s="8"/>
      <c r="D698" s="8"/>
      <c r="E698" s="8"/>
      <c r="F698" s="4"/>
      <c r="G698" s="10"/>
      <c r="H698" s="8"/>
      <c r="I698" s="12"/>
      <c r="J698" s="12"/>
      <c r="K698" s="12"/>
      <c r="L698" s="8"/>
      <c r="M698" s="8"/>
      <c r="N698" s="12"/>
      <c r="O698" s="12"/>
      <c r="P698" s="12"/>
      <c r="Q698" s="12"/>
      <c r="R698" s="12"/>
      <c r="S698" s="8"/>
      <c r="T698" s="8"/>
    </row>
    <row r="699" spans="1:20" ht="15" x14ac:dyDescent="0.2">
      <c r="A699" s="10"/>
      <c r="B699" s="11"/>
      <c r="C699" s="8"/>
      <c r="D699" s="8"/>
      <c r="E699" s="8"/>
      <c r="F699" s="4"/>
      <c r="G699" s="10"/>
      <c r="H699" s="8"/>
      <c r="I699" s="8"/>
      <c r="J699" s="12"/>
      <c r="K699" s="12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5" x14ac:dyDescent="0.2">
      <c r="A700" s="10"/>
      <c r="B700" s="11"/>
      <c r="C700" s="8"/>
      <c r="D700" s="8"/>
      <c r="E700" s="8"/>
      <c r="F700" s="4"/>
      <c r="G700" s="10"/>
      <c r="H700" s="8"/>
      <c r="I700" s="12"/>
      <c r="J700" s="8"/>
      <c r="K700" s="8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5" x14ac:dyDescent="0.2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12"/>
      <c r="R701" s="8"/>
      <c r="S701" s="8"/>
      <c r="T701" s="8"/>
    </row>
    <row r="702" spans="1:20" ht="15" x14ac:dyDescent="0.2">
      <c r="A702" s="10"/>
      <c r="B702" s="11"/>
      <c r="C702" s="8"/>
      <c r="D702" s="8"/>
      <c r="E702" s="8"/>
      <c r="F702" s="7"/>
      <c r="G702" s="10"/>
      <c r="H702" s="8"/>
      <c r="I702" s="8"/>
      <c r="J702" s="12"/>
      <c r="K702" s="12"/>
      <c r="L702" s="12"/>
      <c r="M702" s="12"/>
      <c r="N702" s="12"/>
      <c r="O702" s="12"/>
      <c r="P702" s="12"/>
      <c r="Q702" s="12"/>
      <c r="R702" s="12"/>
      <c r="S702" s="8"/>
      <c r="T702" s="8"/>
    </row>
    <row r="703" spans="1:20" ht="15" x14ac:dyDescent="0.2">
      <c r="A703" s="10"/>
      <c r="B703" s="11"/>
      <c r="C703" s="8"/>
      <c r="D703" s="8"/>
      <c r="E703" s="8"/>
      <c r="F703" s="7"/>
      <c r="G703" s="10"/>
      <c r="H703" s="8"/>
      <c r="I703" s="12"/>
      <c r="J703" s="12"/>
      <c r="K703" s="12"/>
      <c r="L703" s="12"/>
      <c r="M703" s="12"/>
      <c r="N703" s="12"/>
      <c r="O703" s="12"/>
      <c r="P703" s="12"/>
      <c r="Q703" s="60"/>
      <c r="R703" s="61"/>
      <c r="S703" s="8"/>
      <c r="T703" s="8"/>
    </row>
    <row r="704" spans="1:20" ht="15" x14ac:dyDescent="0.2">
      <c r="A704" s="10"/>
      <c r="B704" s="11"/>
      <c r="C704" s="8"/>
      <c r="D704" s="8"/>
      <c r="E704" s="8"/>
      <c r="F704" s="7"/>
      <c r="G704" s="10"/>
      <c r="H704" s="60"/>
      <c r="I704" s="61"/>
      <c r="J704" s="12"/>
      <c r="K704" s="12"/>
      <c r="L704" s="12"/>
      <c r="M704" s="12"/>
      <c r="N704" s="12"/>
      <c r="O704" s="12"/>
      <c r="P704" s="8"/>
      <c r="Q704" s="12"/>
      <c r="R704" s="12"/>
      <c r="S704" s="8"/>
      <c r="T704" s="8"/>
    </row>
    <row r="705" spans="1:20" ht="15" x14ac:dyDescent="0.2">
      <c r="A705" s="10"/>
      <c r="B705" s="11"/>
      <c r="C705" s="8"/>
      <c r="D705" s="8"/>
      <c r="E705" s="8"/>
      <c r="F705" s="7"/>
      <c r="G705" s="10"/>
      <c r="H705" s="8"/>
      <c r="I705" s="12"/>
      <c r="J705" s="8"/>
      <c r="K705" s="8"/>
      <c r="L705" s="12"/>
      <c r="M705" s="12"/>
      <c r="N705" s="12"/>
      <c r="O705" s="12"/>
      <c r="P705" s="12"/>
      <c r="Q705" s="12"/>
      <c r="R705" s="12"/>
      <c r="S705" s="8"/>
      <c r="T705" s="8"/>
    </row>
    <row r="706" spans="1:20" ht="15" x14ac:dyDescent="0.2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60"/>
      <c r="L706" s="61"/>
      <c r="M706" s="12"/>
      <c r="N706" s="12"/>
      <c r="O706" s="12"/>
      <c r="P706" s="12"/>
      <c r="Q706" s="12"/>
      <c r="R706" s="12"/>
      <c r="S706" s="8"/>
      <c r="T706" s="8"/>
    </row>
    <row r="707" spans="1:20" ht="15" x14ac:dyDescent="0.2">
      <c r="A707" s="10"/>
      <c r="B707" s="11"/>
      <c r="C707" s="8"/>
      <c r="D707" s="8"/>
      <c r="E707" s="8"/>
      <c r="F707" s="4"/>
      <c r="G707" s="10"/>
      <c r="H707" s="60"/>
      <c r="I707" s="61"/>
      <c r="J707" s="12"/>
      <c r="K707" s="12"/>
      <c r="L707" s="12"/>
      <c r="M707" s="12"/>
      <c r="N707" s="12"/>
      <c r="O707" s="12"/>
      <c r="P707" s="8"/>
      <c r="Q707" s="12"/>
      <c r="R707" s="12"/>
      <c r="S707" s="8"/>
      <c r="T707" s="8"/>
    </row>
    <row r="708" spans="1:20" ht="15" x14ac:dyDescent="0.2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5" x14ac:dyDescent="0.2">
      <c r="A709" s="10"/>
      <c r="B709" s="11"/>
      <c r="C709" s="8"/>
      <c r="D709" s="8"/>
      <c r="E709" s="8"/>
      <c r="F709" s="4"/>
      <c r="G709" s="10"/>
      <c r="H709" s="8"/>
      <c r="I709" s="12"/>
      <c r="J709" s="8"/>
      <c r="K709" s="12"/>
      <c r="L709" s="12"/>
      <c r="M709" s="12"/>
      <c r="N709" s="12"/>
      <c r="O709" s="12"/>
      <c r="P709" s="12"/>
      <c r="Q709" s="12"/>
      <c r="R709" s="12"/>
      <c r="S709" s="8"/>
      <c r="T709" s="8"/>
    </row>
    <row r="710" spans="1:20" ht="15" x14ac:dyDescent="0.2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0"/>
      <c r="R710" s="61"/>
      <c r="S710" s="8"/>
      <c r="T710" s="8"/>
    </row>
    <row r="711" spans="1:20" ht="15" x14ac:dyDescent="0.2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60"/>
      <c r="R711" s="61"/>
      <c r="S711" s="8"/>
      <c r="T711" s="8"/>
    </row>
    <row r="712" spans="1:20" ht="15" x14ac:dyDescent="0.2">
      <c r="A712" s="10"/>
      <c r="B712" s="11"/>
      <c r="C712" s="8"/>
      <c r="D712" s="8"/>
      <c r="E712" s="8"/>
      <c r="F712" s="4"/>
      <c r="G712" s="10"/>
      <c r="H712" s="8"/>
      <c r="I712" s="12"/>
      <c r="J712" s="12"/>
      <c r="K712" s="12"/>
      <c r="L712" s="12"/>
      <c r="M712" s="12"/>
      <c r="N712" s="12"/>
      <c r="O712" s="12"/>
      <c r="P712" s="12"/>
      <c r="Q712" s="8"/>
      <c r="R712" s="12"/>
      <c r="S712" s="8"/>
      <c r="T712" s="8"/>
    </row>
    <row r="713" spans="1:20" ht="15" x14ac:dyDescent="0.2">
      <c r="A713" s="10"/>
      <c r="B713" s="11"/>
      <c r="C713" s="8"/>
      <c r="D713" s="8"/>
      <c r="E713" s="8"/>
      <c r="F713" s="4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5" x14ac:dyDescent="0.2">
      <c r="A714" s="10"/>
      <c r="B714" s="11"/>
      <c r="C714" s="8"/>
      <c r="D714" s="8"/>
      <c r="E714" s="8"/>
      <c r="F714" s="7"/>
      <c r="G714" s="10"/>
      <c r="H714" s="8"/>
      <c r="I714" s="8"/>
      <c r="J714" s="12"/>
      <c r="K714" s="12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5" x14ac:dyDescent="0.2">
      <c r="A715" s="10"/>
      <c r="B715" s="11"/>
      <c r="C715" s="8"/>
      <c r="D715" s="8"/>
      <c r="E715" s="8"/>
      <c r="F715" s="4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5" x14ac:dyDescent="0.2">
      <c r="A716" s="10"/>
      <c r="B716" s="11"/>
      <c r="C716" s="8"/>
      <c r="D716" s="8"/>
      <c r="E716" s="8"/>
      <c r="F716" s="4"/>
      <c r="G716" s="10"/>
      <c r="H716" s="8"/>
      <c r="I716" s="12"/>
      <c r="J716" s="12"/>
      <c r="K716" s="12"/>
      <c r="L716" s="12"/>
      <c r="M716" s="12"/>
      <c r="N716" s="8"/>
      <c r="O716" s="12"/>
      <c r="P716" s="12"/>
      <c r="Q716" s="12"/>
      <c r="R716" s="12"/>
      <c r="S716" s="8"/>
      <c r="T716" s="8"/>
    </row>
    <row r="717" spans="1:20" ht="15" x14ac:dyDescent="0.2">
      <c r="A717" s="10"/>
      <c r="B717" s="11"/>
      <c r="C717" s="8"/>
      <c r="D717" s="8"/>
      <c r="E717" s="8"/>
      <c r="F717" s="7"/>
      <c r="G717" s="10"/>
      <c r="H717" s="8"/>
      <c r="I717" s="12"/>
      <c r="J717" s="8"/>
      <c r="K717" s="8"/>
      <c r="L717" s="12"/>
      <c r="M717" s="12"/>
      <c r="N717" s="12"/>
      <c r="O717" s="12"/>
      <c r="P717" s="12"/>
      <c r="Q717" s="12"/>
      <c r="R717" s="12"/>
      <c r="S717" s="8"/>
      <c r="T717" s="8"/>
    </row>
    <row r="718" spans="1:20" ht="15" x14ac:dyDescent="0.2">
      <c r="A718" s="10"/>
      <c r="B718" s="11"/>
      <c r="C718" s="8"/>
      <c r="D718" s="8"/>
      <c r="E718" s="8"/>
      <c r="F718" s="4"/>
      <c r="G718" s="10"/>
      <c r="H718" s="60"/>
      <c r="I718" s="61"/>
      <c r="J718" s="12"/>
      <c r="K718" s="12"/>
      <c r="L718" s="12"/>
      <c r="M718" s="12"/>
      <c r="N718" s="12"/>
      <c r="O718" s="12"/>
      <c r="P718" s="8"/>
      <c r="Q718" s="12"/>
      <c r="R718" s="12"/>
      <c r="S718" s="8"/>
      <c r="T718" s="8"/>
    </row>
    <row r="719" spans="1:20" ht="15" x14ac:dyDescent="0.2">
      <c r="A719" s="10"/>
      <c r="B719" s="11"/>
      <c r="C719" s="8"/>
      <c r="D719" s="8"/>
      <c r="E719" s="8"/>
      <c r="F719" s="4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5" x14ac:dyDescent="0.2">
      <c r="A720" s="10"/>
      <c r="B720" s="11"/>
      <c r="C720" s="8"/>
      <c r="D720" s="8"/>
      <c r="E720" s="8"/>
      <c r="F720" s="7"/>
      <c r="G720" s="10"/>
      <c r="H720" s="8"/>
      <c r="I720" s="12"/>
      <c r="J720" s="12"/>
      <c r="K720" s="12"/>
      <c r="L720" s="12"/>
      <c r="M720" s="12"/>
      <c r="N720" s="8"/>
      <c r="O720" s="12"/>
      <c r="P720" s="12"/>
      <c r="Q720" s="12"/>
      <c r="R720" s="12"/>
      <c r="S720" s="8"/>
      <c r="T720" s="8"/>
    </row>
    <row r="721" spans="1:20" ht="15" x14ac:dyDescent="0.2">
      <c r="A721" s="10"/>
      <c r="B721" s="11"/>
      <c r="C721" s="8"/>
      <c r="D721" s="8"/>
      <c r="E721" s="8"/>
      <c r="F721" s="7"/>
      <c r="G721" s="10"/>
      <c r="H721" s="60"/>
      <c r="I721" s="61"/>
      <c r="J721" s="12"/>
      <c r="K721" s="12"/>
      <c r="L721" s="12"/>
      <c r="M721" s="12"/>
      <c r="N721" s="12"/>
      <c r="O721" s="12"/>
      <c r="P721" s="8"/>
      <c r="Q721" s="12"/>
      <c r="R721" s="12"/>
      <c r="S721" s="8"/>
      <c r="T721" s="8"/>
    </row>
    <row r="722" spans="1:20" ht="15" x14ac:dyDescent="0.2">
      <c r="A722" s="10"/>
      <c r="B722" s="11"/>
      <c r="C722" s="8"/>
      <c r="D722" s="8"/>
      <c r="E722" s="8"/>
      <c r="F722" s="4"/>
      <c r="G722" s="10"/>
      <c r="H722" s="8"/>
      <c r="I722" s="8"/>
      <c r="J722" s="12"/>
      <c r="K722" s="12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5" x14ac:dyDescent="0.2">
      <c r="A723" s="10"/>
      <c r="B723" s="11"/>
      <c r="C723" s="8"/>
      <c r="D723" s="8"/>
      <c r="E723" s="8"/>
      <c r="F723" s="4"/>
      <c r="G723" s="10"/>
      <c r="H723" s="8"/>
      <c r="I723" s="12"/>
      <c r="J723" s="8"/>
      <c r="K723" s="8"/>
      <c r="L723" s="12"/>
      <c r="M723" s="12"/>
      <c r="N723" s="12"/>
      <c r="O723" s="12"/>
      <c r="P723" s="12"/>
      <c r="Q723" s="12"/>
      <c r="R723" s="12"/>
      <c r="S723" s="8"/>
      <c r="T723" s="8"/>
    </row>
    <row r="724" spans="1:20" ht="15" x14ac:dyDescent="0.2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60"/>
      <c r="M724" s="61"/>
      <c r="N724" s="12"/>
      <c r="O724" s="12"/>
      <c r="P724" s="12"/>
      <c r="Q724" s="12"/>
      <c r="R724" s="12"/>
      <c r="S724" s="8"/>
      <c r="T724" s="8"/>
    </row>
    <row r="725" spans="1:20" ht="15" x14ac:dyDescent="0.2">
      <c r="A725" s="10"/>
      <c r="B725" s="11"/>
      <c r="C725" s="8"/>
      <c r="D725" s="8"/>
      <c r="E725" s="8"/>
      <c r="F725" s="7"/>
      <c r="G725" s="10"/>
      <c r="H725" s="8"/>
      <c r="I725" s="12"/>
      <c r="J725" s="12"/>
      <c r="K725" s="12"/>
      <c r="L725" s="8"/>
      <c r="M725" s="8"/>
      <c r="N725" s="12"/>
      <c r="O725" s="12"/>
      <c r="P725" s="12"/>
      <c r="Q725" s="12"/>
      <c r="R725" s="12"/>
      <c r="S725" s="8"/>
      <c r="T725" s="8"/>
    </row>
    <row r="726" spans="1:20" ht="15" x14ac:dyDescent="0.2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5" x14ac:dyDescent="0.2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8"/>
      <c r="O727" s="12"/>
      <c r="P727" s="12"/>
      <c r="Q727" s="12"/>
      <c r="R727" s="12"/>
      <c r="S727" s="8"/>
      <c r="T727" s="8"/>
    </row>
    <row r="728" spans="1:20" ht="15" x14ac:dyDescent="0.2">
      <c r="A728" s="10"/>
      <c r="B728" s="11"/>
      <c r="C728" s="8"/>
      <c r="D728" s="8"/>
      <c r="E728" s="8"/>
      <c r="F728" s="4"/>
      <c r="G728" s="10"/>
      <c r="H728" s="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5" x14ac:dyDescent="0.2">
      <c r="A729" s="10"/>
      <c r="B729" s="11"/>
      <c r="C729" s="8"/>
      <c r="D729" s="8"/>
      <c r="E729" s="8"/>
      <c r="F729" s="4"/>
      <c r="G729" s="10"/>
      <c r="H729" s="8"/>
      <c r="I729" s="8"/>
      <c r="J729" s="12"/>
      <c r="K729" s="12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5" x14ac:dyDescent="0.2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5" x14ac:dyDescent="0.2">
      <c r="A731" s="10"/>
      <c r="B731" s="11"/>
      <c r="C731" s="8"/>
      <c r="D731" s="8"/>
      <c r="E731" s="8"/>
      <c r="F731" s="4"/>
      <c r="G731" s="10"/>
      <c r="H731" s="8"/>
      <c r="I731" s="12"/>
      <c r="J731" s="8"/>
      <c r="K731" s="8"/>
      <c r="L731" s="12"/>
      <c r="M731" s="12"/>
      <c r="N731" s="12"/>
      <c r="O731" s="12"/>
      <c r="P731" s="12"/>
      <c r="Q731" s="12"/>
      <c r="R731" s="12"/>
      <c r="S731" s="8"/>
      <c r="T731" s="8"/>
    </row>
    <row r="732" spans="1:20" ht="15" x14ac:dyDescent="0.2">
      <c r="A732" s="10"/>
      <c r="B732" s="11"/>
      <c r="C732" s="8"/>
      <c r="D732" s="8"/>
      <c r="E732" s="8"/>
      <c r="F732" s="7"/>
      <c r="G732" s="10"/>
      <c r="H732" s="8"/>
      <c r="I732" s="8"/>
      <c r="J732" s="12"/>
      <c r="K732" s="12"/>
      <c r="L732" s="12"/>
      <c r="M732" s="12"/>
      <c r="N732" s="12"/>
      <c r="O732" s="12"/>
      <c r="P732" s="12"/>
      <c r="Q732" s="12"/>
      <c r="R732" s="12"/>
      <c r="S732" s="10"/>
      <c r="T732" s="8"/>
    </row>
    <row r="733" spans="1:20" ht="15" x14ac:dyDescent="0.2">
      <c r="A733" s="10"/>
      <c r="B733" s="11"/>
      <c r="C733" s="8"/>
      <c r="D733" s="8"/>
      <c r="E733" s="8"/>
      <c r="F733" s="7"/>
      <c r="G733" s="10"/>
      <c r="H733" s="8"/>
      <c r="I733" s="12"/>
      <c r="J733" s="8"/>
      <c r="K733" s="60"/>
      <c r="L733" s="61"/>
      <c r="M733" s="12"/>
      <c r="N733" s="12"/>
      <c r="O733" s="12"/>
      <c r="P733" s="12"/>
      <c r="Q733" s="12"/>
      <c r="R733" s="12"/>
      <c r="S733" s="8"/>
      <c r="T733" s="8"/>
    </row>
    <row r="734" spans="1:20" ht="15" x14ac:dyDescent="0.2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12"/>
      <c r="M734" s="12"/>
      <c r="N734" s="8"/>
      <c r="O734" s="12"/>
      <c r="P734" s="12"/>
      <c r="Q734" s="12"/>
      <c r="R734" s="12"/>
      <c r="S734" s="8"/>
      <c r="T734" s="8"/>
    </row>
    <row r="735" spans="1:20" ht="15" x14ac:dyDescent="0.2">
      <c r="A735" s="10"/>
      <c r="B735" s="11"/>
      <c r="C735" s="8"/>
      <c r="D735" s="8"/>
      <c r="E735" s="8"/>
      <c r="F735" s="4"/>
      <c r="G735" s="10"/>
      <c r="H735" s="8"/>
      <c r="I735" s="12"/>
      <c r="J735" s="12"/>
      <c r="K735" s="12"/>
      <c r="L735" s="8"/>
      <c r="M735" s="8"/>
      <c r="N735" s="12"/>
      <c r="O735" s="12"/>
      <c r="P735" s="12"/>
      <c r="Q735" s="12"/>
      <c r="R735" s="12"/>
      <c r="S735" s="8"/>
      <c r="T735" s="8"/>
    </row>
    <row r="736" spans="1:20" ht="15" x14ac:dyDescent="0.2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5" x14ac:dyDescent="0.2">
      <c r="A737" s="10"/>
      <c r="B737" s="11"/>
      <c r="C737" s="8"/>
      <c r="D737" s="8"/>
      <c r="E737" s="8"/>
      <c r="F737" s="7"/>
      <c r="G737" s="10"/>
      <c r="H737" s="8"/>
      <c r="I737" s="12"/>
      <c r="J737" s="12"/>
      <c r="K737" s="12"/>
      <c r="L737" s="60"/>
      <c r="M737" s="61"/>
      <c r="N737" s="12"/>
      <c r="O737" s="12"/>
      <c r="P737" s="12"/>
      <c r="Q737" s="12"/>
      <c r="R737" s="12"/>
      <c r="S737" s="8"/>
      <c r="T737" s="8"/>
    </row>
    <row r="738" spans="1:20" ht="15" x14ac:dyDescent="0.2">
      <c r="A738" s="10"/>
      <c r="B738" s="11"/>
      <c r="C738" s="8"/>
      <c r="D738" s="8"/>
      <c r="E738" s="8"/>
      <c r="F738" s="7"/>
      <c r="G738" s="10"/>
      <c r="H738" s="8"/>
      <c r="I738" s="8"/>
      <c r="J738" s="12"/>
      <c r="K738" s="12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5" x14ac:dyDescent="0.2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5" x14ac:dyDescent="0.2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5" x14ac:dyDescent="0.2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5" x14ac:dyDescent="0.2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5" x14ac:dyDescent="0.2">
      <c r="A743" s="10"/>
      <c r="B743" s="11"/>
      <c r="C743" s="8"/>
      <c r="D743" s="8"/>
      <c r="E743" s="8"/>
      <c r="F743" s="4"/>
      <c r="G743" s="10"/>
      <c r="H743" s="8"/>
      <c r="I743" s="12"/>
      <c r="J743" s="8"/>
      <c r="K743" s="8"/>
      <c r="L743" s="12"/>
      <c r="M743" s="12"/>
      <c r="N743" s="12"/>
      <c r="O743" s="12"/>
      <c r="P743" s="12"/>
      <c r="Q743" s="12"/>
      <c r="R743" s="12"/>
      <c r="S743" s="8"/>
      <c r="T743" s="8"/>
    </row>
    <row r="744" spans="1:20" ht="15" x14ac:dyDescent="0.2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8"/>
      <c r="M744" s="8"/>
      <c r="N744" s="12"/>
      <c r="O744" s="12"/>
      <c r="P744" s="12"/>
      <c r="Q744" s="12"/>
      <c r="R744" s="12"/>
      <c r="S744" s="8"/>
      <c r="T744" s="8"/>
    </row>
    <row r="745" spans="1:20" ht="15" x14ac:dyDescent="0.2">
      <c r="A745" s="10"/>
      <c r="B745" s="11"/>
      <c r="C745" s="8"/>
      <c r="D745" s="8"/>
      <c r="E745" s="8"/>
      <c r="F745" s="4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5" x14ac:dyDescent="0.2">
      <c r="A746" s="10"/>
      <c r="B746" s="11"/>
      <c r="C746" s="8"/>
      <c r="D746" s="8"/>
      <c r="E746" s="8"/>
      <c r="F746" s="7"/>
      <c r="G746" s="10"/>
      <c r="H746" s="8"/>
      <c r="I746" s="12"/>
      <c r="J746" s="12"/>
      <c r="K746" s="12"/>
      <c r="L746" s="12"/>
      <c r="M746" s="12"/>
      <c r="N746" s="8"/>
      <c r="O746" s="8"/>
      <c r="P746" s="12"/>
      <c r="Q746" s="12"/>
      <c r="R746" s="12"/>
      <c r="S746" s="8"/>
      <c r="T746" s="8"/>
    </row>
    <row r="747" spans="1:20" ht="15" x14ac:dyDescent="0.2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5" x14ac:dyDescent="0.2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60"/>
      <c r="M748" s="61"/>
      <c r="N748" s="12"/>
      <c r="O748" s="12"/>
      <c r="P748" s="12"/>
      <c r="Q748" s="12"/>
      <c r="R748" s="12"/>
      <c r="S748" s="8"/>
      <c r="T748" s="8"/>
    </row>
    <row r="749" spans="1:20" ht="15" x14ac:dyDescent="0.2">
      <c r="A749" s="10"/>
      <c r="B749" s="11"/>
      <c r="C749" s="8"/>
      <c r="D749" s="8"/>
      <c r="E749" s="8"/>
      <c r="F749" s="4"/>
      <c r="G749" s="10"/>
      <c r="H749" s="8"/>
      <c r="I749" s="12"/>
      <c r="J749" s="8"/>
      <c r="K749" s="8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5" x14ac:dyDescent="0.2">
      <c r="A750" s="10"/>
      <c r="B750" s="11"/>
      <c r="C750" s="8"/>
      <c r="D750" s="8"/>
      <c r="E750" s="8"/>
      <c r="F750" s="4"/>
      <c r="G750" s="10"/>
      <c r="H750" s="8"/>
      <c r="I750" s="12"/>
      <c r="J750" s="12"/>
      <c r="K750" s="12"/>
      <c r="L750" s="60"/>
      <c r="M750" s="61"/>
      <c r="N750" s="12"/>
      <c r="O750" s="12"/>
      <c r="P750" s="12"/>
      <c r="Q750" s="12"/>
      <c r="R750" s="12"/>
      <c r="S750" s="8"/>
      <c r="T750" s="8"/>
    </row>
    <row r="751" spans="1:20" ht="15" x14ac:dyDescent="0.2">
      <c r="A751" s="10"/>
      <c r="B751" s="11"/>
      <c r="C751" s="8"/>
      <c r="D751" s="8"/>
      <c r="E751" s="8"/>
      <c r="F751" s="7"/>
      <c r="G751" s="10"/>
      <c r="H751" s="8"/>
      <c r="I751" s="8"/>
      <c r="J751" s="12"/>
      <c r="K751" s="12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5" x14ac:dyDescent="0.2">
      <c r="A752" s="10"/>
      <c r="B752" s="11"/>
      <c r="C752" s="8"/>
      <c r="D752" s="8"/>
      <c r="E752" s="8"/>
      <c r="F752" s="7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5" x14ac:dyDescent="0.2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5" x14ac:dyDescent="0.2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5" x14ac:dyDescent="0.2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5" x14ac:dyDescent="0.2">
      <c r="A756" s="10"/>
      <c r="B756" s="11"/>
      <c r="C756" s="8"/>
      <c r="D756" s="8"/>
      <c r="E756" s="8"/>
      <c r="F756" s="4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5" x14ac:dyDescent="0.2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5" x14ac:dyDescent="0.2">
      <c r="A758" s="10"/>
      <c r="B758" s="11"/>
      <c r="C758" s="8"/>
      <c r="D758" s="8"/>
      <c r="E758" s="8"/>
      <c r="F758" s="7"/>
      <c r="G758" s="10"/>
      <c r="H758" s="8"/>
      <c r="I758" s="12"/>
      <c r="J758" s="8"/>
      <c r="K758" s="8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5" x14ac:dyDescent="0.2">
      <c r="A759" s="10"/>
      <c r="B759" s="11"/>
      <c r="C759" s="8"/>
      <c r="D759" s="8"/>
      <c r="E759" s="8"/>
      <c r="F759" s="4"/>
      <c r="G759" s="10"/>
      <c r="H759" s="8"/>
      <c r="I759" s="12"/>
      <c r="J759" s="8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5" x14ac:dyDescent="0.2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5" x14ac:dyDescent="0.2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5" x14ac:dyDescent="0.2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5" x14ac:dyDescent="0.2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5" x14ac:dyDescent="0.2">
      <c r="A764" s="10"/>
      <c r="B764" s="11"/>
      <c r="C764" s="8"/>
      <c r="D764" s="8"/>
      <c r="E764" s="8"/>
      <c r="F764" s="4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5" x14ac:dyDescent="0.2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5" x14ac:dyDescent="0.2">
      <c r="A766" s="10"/>
      <c r="B766" s="11"/>
      <c r="C766" s="8"/>
      <c r="D766" s="8"/>
      <c r="E766" s="8"/>
      <c r="F766" s="7"/>
      <c r="G766" s="10"/>
      <c r="H766" s="8"/>
      <c r="I766" s="12"/>
      <c r="J766" s="12"/>
      <c r="K766" s="12"/>
      <c r="L766" s="8"/>
      <c r="M766" s="8"/>
      <c r="N766" s="12"/>
      <c r="O766" s="12"/>
      <c r="P766" s="12"/>
      <c r="Q766" s="12"/>
      <c r="R766" s="12"/>
      <c r="S766" s="8"/>
      <c r="T766" s="8"/>
    </row>
    <row r="767" spans="1:20" ht="15" x14ac:dyDescent="0.2">
      <c r="A767" s="10"/>
      <c r="B767" s="11"/>
      <c r="C767" s="8"/>
      <c r="D767" s="8"/>
      <c r="E767" s="8"/>
      <c r="F767" s="4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5" x14ac:dyDescent="0.2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5" x14ac:dyDescent="0.2">
      <c r="A769" s="10"/>
      <c r="B769" s="11"/>
      <c r="C769" s="8"/>
      <c r="D769" s="8"/>
      <c r="E769" s="8"/>
      <c r="F769" s="7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5" x14ac:dyDescent="0.2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5" x14ac:dyDescent="0.2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5" x14ac:dyDescent="0.2">
      <c r="A772" s="10"/>
      <c r="B772" s="11"/>
      <c r="C772" s="8"/>
      <c r="D772" s="8"/>
      <c r="E772" s="8"/>
      <c r="F772" s="7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5" x14ac:dyDescent="0.2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5" x14ac:dyDescent="0.2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5" x14ac:dyDescent="0.2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5" x14ac:dyDescent="0.2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5" x14ac:dyDescent="0.2">
      <c r="A777" s="10"/>
      <c r="B777" s="11"/>
      <c r="C777" s="8"/>
      <c r="D777" s="8"/>
      <c r="E777" s="8"/>
      <c r="F777" s="4"/>
      <c r="G777" s="10"/>
      <c r="H777" s="8"/>
      <c r="I777" s="12"/>
      <c r="J777" s="8"/>
      <c r="K777" s="8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5" x14ac:dyDescent="0.2">
      <c r="A778" s="10"/>
      <c r="B778" s="11"/>
      <c r="C778" s="8"/>
      <c r="D778" s="8"/>
      <c r="E778" s="8"/>
      <c r="F778" s="7"/>
      <c r="G778" s="10"/>
      <c r="H778" s="8"/>
      <c r="I778" s="12"/>
      <c r="J778" s="8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5" x14ac:dyDescent="0.2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5" x14ac:dyDescent="0.2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5" x14ac:dyDescent="0.2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5" x14ac:dyDescent="0.2">
      <c r="A782" s="10"/>
      <c r="B782" s="11"/>
      <c r="C782" s="8"/>
      <c r="D782" s="8"/>
      <c r="E782" s="8"/>
      <c r="F782" s="4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5" x14ac:dyDescent="0.2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5" x14ac:dyDescent="0.2">
      <c r="A784" s="10"/>
      <c r="B784" s="11"/>
      <c r="C784" s="8"/>
      <c r="D784" s="8"/>
      <c r="E784" s="8"/>
      <c r="F784" s="7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5" x14ac:dyDescent="0.2">
      <c r="A785" s="10"/>
      <c r="B785" s="11"/>
      <c r="C785" s="8"/>
      <c r="D785" s="8"/>
      <c r="E785" s="8"/>
      <c r="F785" s="4"/>
      <c r="G785" s="10"/>
      <c r="H785" s="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5" x14ac:dyDescent="0.2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12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5" x14ac:dyDescent="0.2">
      <c r="A787" s="10"/>
      <c r="B787" s="11"/>
      <c r="C787" s="12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5" x14ac:dyDescent="0.2">
      <c r="A788" s="10"/>
      <c r="B788" s="11"/>
      <c r="C788" s="8"/>
      <c r="D788" s="8"/>
      <c r="E788" s="8"/>
      <c r="F788" s="7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5" x14ac:dyDescent="0.2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8"/>
      <c r="L789" s="12"/>
      <c r="M789" s="12"/>
      <c r="N789" s="12"/>
      <c r="O789" s="12"/>
      <c r="P789" s="12"/>
      <c r="Q789" s="12"/>
      <c r="R789" s="12"/>
      <c r="S789" s="8"/>
      <c r="T789" s="8"/>
    </row>
    <row r="790" spans="1:20" ht="15" x14ac:dyDescent="0.2">
      <c r="A790" s="10"/>
      <c r="B790" s="11"/>
      <c r="C790" s="8"/>
      <c r="D790" s="8"/>
      <c r="E790" s="8"/>
      <c r="F790" s="7"/>
      <c r="G790" s="10"/>
      <c r="H790" s="8"/>
      <c r="I790" s="12"/>
      <c r="J790" s="12"/>
      <c r="K790" s="12"/>
      <c r="L790" s="12"/>
      <c r="M790" s="12"/>
      <c r="N790" s="12"/>
      <c r="O790" s="12"/>
      <c r="P790" s="12"/>
      <c r="Q790" s="12"/>
      <c r="R790" s="8"/>
      <c r="S790" s="8"/>
      <c r="T790" s="8"/>
    </row>
    <row r="791" spans="1:20" ht="15" x14ac:dyDescent="0.2">
      <c r="A791" s="10"/>
      <c r="B791" s="11"/>
      <c r="C791" s="8"/>
      <c r="D791" s="8"/>
      <c r="E791" s="8"/>
      <c r="F791" s="4"/>
      <c r="G791" s="10"/>
      <c r="H791" s="8"/>
      <c r="I791" s="12"/>
      <c r="J791" s="8"/>
      <c r="K791" s="60"/>
      <c r="L791" s="61"/>
      <c r="M791" s="12"/>
      <c r="N791" s="12"/>
      <c r="O791" s="12"/>
      <c r="P791" s="12"/>
      <c r="Q791" s="12"/>
      <c r="R791" s="12"/>
      <c r="S791" s="8"/>
      <c r="T791" s="8"/>
    </row>
    <row r="792" spans="1:20" ht="15" x14ac:dyDescent="0.2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5" x14ac:dyDescent="0.2">
      <c r="A793" s="10"/>
      <c r="B793" s="11"/>
      <c r="C793" s="8"/>
      <c r="D793" s="8"/>
      <c r="E793" s="8"/>
      <c r="F793" s="4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5" x14ac:dyDescent="0.2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5" x14ac:dyDescent="0.2">
      <c r="A795" s="10"/>
      <c r="B795" s="11"/>
      <c r="C795" s="8"/>
      <c r="D795" s="8"/>
      <c r="E795" s="8"/>
      <c r="F795" s="7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5" x14ac:dyDescent="0.2">
      <c r="A796" s="10"/>
      <c r="B796" s="11"/>
      <c r="C796" s="8"/>
      <c r="D796" s="8"/>
      <c r="E796" s="8"/>
      <c r="F796" s="7"/>
      <c r="G796" s="10"/>
      <c r="H796" s="8"/>
      <c r="I796" s="8"/>
      <c r="J796" s="12"/>
      <c r="K796" s="12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5" x14ac:dyDescent="0.2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5" x14ac:dyDescent="0.2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5" x14ac:dyDescent="0.2">
      <c r="A799" s="10"/>
      <c r="B799" s="11"/>
      <c r="C799" s="8"/>
      <c r="D799" s="8"/>
      <c r="E799" s="8"/>
      <c r="F799" s="4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5" x14ac:dyDescent="0.2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5" x14ac:dyDescent="0.2">
      <c r="A801" s="10"/>
      <c r="B801" s="11"/>
      <c r="C801" s="8"/>
      <c r="D801" s="8"/>
      <c r="E801" s="8"/>
      <c r="F801" s="7"/>
      <c r="G801" s="10"/>
      <c r="H801" s="8"/>
      <c r="I801" s="12"/>
      <c r="J801" s="8"/>
      <c r="K801" s="8"/>
      <c r="L801" s="12"/>
      <c r="M801" s="12"/>
      <c r="N801" s="12"/>
      <c r="O801" s="12"/>
      <c r="P801" s="12"/>
      <c r="Q801" s="12"/>
      <c r="R801" s="12"/>
      <c r="S801" s="8"/>
      <c r="T801" s="8"/>
    </row>
    <row r="802" spans="1:20" ht="15" x14ac:dyDescent="0.2">
      <c r="A802" s="10"/>
      <c r="B802" s="11"/>
      <c r="C802" s="8"/>
      <c r="D802" s="8"/>
      <c r="E802" s="8"/>
      <c r="F802" s="7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5" x14ac:dyDescent="0.2">
      <c r="A803" s="10"/>
      <c r="B803" s="11"/>
      <c r="C803" s="8"/>
      <c r="D803" s="8"/>
      <c r="E803" s="8"/>
      <c r="F803" s="4"/>
      <c r="G803" s="10"/>
      <c r="H803" s="8"/>
      <c r="I803" s="12"/>
      <c r="J803" s="12"/>
      <c r="K803" s="12"/>
      <c r="L803" s="12"/>
      <c r="M803" s="12"/>
      <c r="N803" s="8"/>
      <c r="O803" s="8"/>
      <c r="P803" s="12"/>
      <c r="Q803" s="12"/>
      <c r="R803" s="12"/>
      <c r="S803" s="8"/>
      <c r="T803" s="8"/>
    </row>
    <row r="804" spans="1:20" ht="15" x14ac:dyDescent="0.2">
      <c r="A804" s="10"/>
      <c r="B804" s="11"/>
      <c r="C804" s="8"/>
      <c r="D804" s="8"/>
      <c r="E804" s="8"/>
      <c r="F804" s="4"/>
      <c r="G804" s="10"/>
      <c r="H804" s="60"/>
      <c r="I804" s="61"/>
      <c r="J804" s="12"/>
      <c r="K804" s="12"/>
      <c r="L804" s="12"/>
      <c r="M804" s="12"/>
      <c r="N804" s="12"/>
      <c r="O804" s="12"/>
      <c r="P804" s="8"/>
      <c r="Q804" s="12"/>
      <c r="R804" s="12"/>
      <c r="S804" s="8"/>
      <c r="T804" s="8"/>
    </row>
    <row r="805" spans="1:20" ht="15" x14ac:dyDescent="0.2">
      <c r="A805" s="10"/>
      <c r="B805" s="11"/>
      <c r="C805" s="8"/>
      <c r="D805" s="8"/>
      <c r="E805" s="8"/>
      <c r="F805" s="4"/>
      <c r="G805" s="10"/>
      <c r="H805" s="8"/>
      <c r="I805" s="12"/>
      <c r="J805" s="8"/>
      <c r="K805" s="12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5" x14ac:dyDescent="0.2">
      <c r="A806" s="10"/>
      <c r="B806" s="11"/>
      <c r="C806" s="8"/>
      <c r="D806" s="8"/>
      <c r="E806" s="8"/>
      <c r="F806" s="4"/>
      <c r="G806" s="10"/>
      <c r="H806" s="8"/>
      <c r="I806" s="12"/>
      <c r="J806" s="12"/>
      <c r="K806" s="12"/>
      <c r="L806" s="12"/>
      <c r="M806" s="12"/>
      <c r="N806" s="8"/>
      <c r="O806" s="12"/>
      <c r="P806" s="12"/>
      <c r="Q806" s="12"/>
      <c r="R806" s="12"/>
      <c r="S806" s="8"/>
      <c r="T806" s="8"/>
    </row>
    <row r="807" spans="1:20" ht="15" x14ac:dyDescent="0.2">
      <c r="A807" s="10"/>
      <c r="B807" s="11"/>
      <c r="C807" s="8"/>
      <c r="D807" s="8"/>
      <c r="E807" s="8"/>
      <c r="F807" s="7"/>
      <c r="G807" s="10"/>
      <c r="H807" s="8"/>
      <c r="I807" s="12"/>
      <c r="J807" s="8"/>
      <c r="K807" s="8"/>
      <c r="L807" s="12"/>
      <c r="M807" s="12"/>
      <c r="N807" s="12"/>
      <c r="O807" s="12"/>
      <c r="P807" s="12"/>
      <c r="Q807" s="12"/>
      <c r="R807" s="12"/>
      <c r="S807" s="8"/>
      <c r="T807" s="8"/>
    </row>
    <row r="808" spans="1:20" ht="15" x14ac:dyDescent="0.2">
      <c r="A808" s="10"/>
      <c r="B808" s="11"/>
      <c r="C808" s="8"/>
      <c r="D808" s="8"/>
      <c r="E808" s="8"/>
      <c r="F808" s="7"/>
      <c r="G808" s="10"/>
      <c r="H808" s="8"/>
      <c r="I808" s="12"/>
      <c r="J808" s="12"/>
      <c r="K808" s="12"/>
      <c r="L808" s="12"/>
      <c r="M808" s="12"/>
      <c r="N808" s="12"/>
      <c r="O808" s="12"/>
      <c r="P808" s="12"/>
      <c r="Q808" s="12"/>
      <c r="R808" s="8"/>
      <c r="S808" s="8"/>
      <c r="T808" s="8"/>
    </row>
    <row r="809" spans="1:20" ht="15" x14ac:dyDescent="0.2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5" x14ac:dyDescent="0.2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5" x14ac:dyDescent="0.2">
      <c r="A811" s="10"/>
      <c r="B811" s="11"/>
      <c r="C811" s="8"/>
      <c r="D811" s="8"/>
      <c r="E811" s="8"/>
      <c r="F811" s="7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5" x14ac:dyDescent="0.2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8"/>
      <c r="M812" s="8"/>
      <c r="N812" s="12"/>
      <c r="O812" s="12"/>
      <c r="P812" s="12"/>
      <c r="Q812" s="12"/>
      <c r="R812" s="12"/>
      <c r="S812" s="8"/>
      <c r="T812" s="8"/>
    </row>
    <row r="813" spans="1:20" ht="15" x14ac:dyDescent="0.2">
      <c r="A813" s="10"/>
      <c r="B813" s="11"/>
      <c r="C813" s="8"/>
      <c r="D813" s="8"/>
      <c r="E813" s="8"/>
      <c r="F813" s="7"/>
      <c r="G813" s="10"/>
      <c r="H813" s="8"/>
      <c r="I813" s="12"/>
      <c r="J813" s="8"/>
      <c r="K813" s="8"/>
      <c r="L813" s="12"/>
      <c r="M813" s="12"/>
      <c r="N813" s="12"/>
      <c r="O813" s="12"/>
      <c r="P813" s="12"/>
      <c r="Q813" s="12"/>
      <c r="R813" s="12"/>
      <c r="S813" s="8"/>
      <c r="T813" s="8"/>
    </row>
    <row r="814" spans="1:20" ht="15" x14ac:dyDescent="0.2">
      <c r="A814" s="10"/>
      <c r="B814" s="11"/>
      <c r="C814" s="8"/>
      <c r="D814" s="8"/>
      <c r="E814" s="8"/>
      <c r="F814" s="4"/>
      <c r="G814" s="10"/>
      <c r="H814" s="8"/>
      <c r="I814" s="12"/>
      <c r="J814" s="12"/>
      <c r="K814" s="12"/>
      <c r="L814" s="60"/>
      <c r="M814" s="61"/>
      <c r="N814" s="12"/>
      <c r="O814" s="12"/>
      <c r="P814" s="12"/>
      <c r="Q814" s="12"/>
      <c r="R814" s="12"/>
      <c r="S814" s="8"/>
      <c r="T814" s="8"/>
    </row>
    <row r="815" spans="1:20" ht="15" x14ac:dyDescent="0.2">
      <c r="A815" s="10"/>
      <c r="B815" s="11"/>
      <c r="C815" s="8"/>
      <c r="D815" s="8"/>
      <c r="E815" s="8"/>
      <c r="F815" s="9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5" x14ac:dyDescent="0.2">
      <c r="A816" s="10"/>
      <c r="B816" s="11"/>
      <c r="C816" s="8"/>
      <c r="D816" s="8"/>
      <c r="E816" s="8"/>
      <c r="F816" s="4"/>
      <c r="G816" s="10"/>
      <c r="H816" s="60"/>
      <c r="I816" s="61"/>
      <c r="J816" s="12"/>
      <c r="K816" s="12"/>
      <c r="L816" s="12"/>
      <c r="M816" s="12"/>
      <c r="N816" s="12"/>
      <c r="O816" s="12"/>
      <c r="P816" s="8"/>
      <c r="Q816" s="12"/>
      <c r="R816" s="12"/>
      <c r="S816" s="8"/>
      <c r="T816" s="8"/>
    </row>
    <row r="817" spans="1:20" ht="15" x14ac:dyDescent="0.2">
      <c r="A817" s="10"/>
      <c r="B817" s="11"/>
      <c r="C817" s="8"/>
      <c r="D817" s="8"/>
      <c r="E817" s="8"/>
      <c r="F817" s="7"/>
      <c r="G817" s="10"/>
      <c r="H817" s="8"/>
      <c r="I817" s="12"/>
      <c r="J817" s="12"/>
      <c r="K817" s="12"/>
      <c r="L817" s="12"/>
      <c r="M817" s="12"/>
      <c r="N817" s="8"/>
      <c r="O817" s="12"/>
      <c r="P817" s="12"/>
      <c r="Q817" s="12"/>
      <c r="R817" s="12"/>
      <c r="S817" s="8"/>
      <c r="T817" s="8"/>
    </row>
    <row r="818" spans="1:20" ht="15" x14ac:dyDescent="0.2">
      <c r="A818" s="10"/>
      <c r="B818" s="11"/>
      <c r="C818" s="8"/>
      <c r="D818" s="8"/>
      <c r="E818" s="8"/>
      <c r="F818" s="4"/>
      <c r="G818" s="10"/>
      <c r="H818" s="8"/>
      <c r="I818" s="12"/>
      <c r="J818" s="12"/>
      <c r="K818" s="12"/>
      <c r="L818" s="12"/>
      <c r="M818" s="12"/>
      <c r="N818" s="12"/>
      <c r="O818" s="12"/>
      <c r="P818" s="12"/>
      <c r="Q818" s="60"/>
      <c r="R818" s="61"/>
      <c r="S818" s="8"/>
      <c r="T818" s="8"/>
    </row>
    <row r="819" spans="1:20" ht="15" x14ac:dyDescent="0.2">
      <c r="A819" s="10"/>
      <c r="B819" s="11"/>
      <c r="C819" s="8"/>
      <c r="D819" s="8"/>
      <c r="E819" s="8"/>
      <c r="F819" s="4"/>
      <c r="G819" s="10"/>
      <c r="H819" s="8"/>
      <c r="I819" s="12"/>
      <c r="J819" s="8"/>
      <c r="K819" s="8"/>
      <c r="L819" s="12"/>
      <c r="M819" s="12"/>
      <c r="N819" s="12"/>
      <c r="O819" s="12"/>
      <c r="P819" s="12"/>
      <c r="Q819" s="12"/>
      <c r="R819" s="12"/>
      <c r="S819" s="8"/>
      <c r="T819" s="8"/>
    </row>
    <row r="820" spans="1:20" ht="15" x14ac:dyDescent="0.2">
      <c r="A820" s="10"/>
      <c r="B820" s="11"/>
      <c r="C820" s="8"/>
      <c r="D820" s="8"/>
      <c r="E820" s="8"/>
      <c r="F820" s="4"/>
      <c r="G820" s="10"/>
      <c r="H820" s="60"/>
      <c r="I820" s="61"/>
      <c r="J820" s="12"/>
      <c r="K820" s="12"/>
      <c r="L820" s="12"/>
      <c r="M820" s="12"/>
      <c r="N820" s="12"/>
      <c r="O820" s="12"/>
      <c r="P820" s="8"/>
      <c r="Q820" s="12"/>
      <c r="R820" s="12"/>
      <c r="S820" s="8"/>
      <c r="T820" s="8"/>
    </row>
    <row r="821" spans="1:20" ht="15" x14ac:dyDescent="0.2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12"/>
      <c r="M821" s="12"/>
      <c r="N821" s="12"/>
      <c r="O821" s="12"/>
      <c r="P821" s="12"/>
      <c r="Q821" s="12"/>
      <c r="R821" s="8"/>
      <c r="S821" s="8"/>
      <c r="T821" s="8"/>
    </row>
    <row r="822" spans="1:20" ht="15" x14ac:dyDescent="0.2">
      <c r="A822" s="10"/>
      <c r="B822" s="11"/>
      <c r="C822" s="8"/>
      <c r="D822" s="8"/>
      <c r="E822" s="8"/>
      <c r="F822" s="7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5" x14ac:dyDescent="0.2">
      <c r="A823" s="10"/>
      <c r="B823" s="11"/>
      <c r="C823" s="8"/>
      <c r="D823" s="8"/>
      <c r="E823" s="8"/>
      <c r="F823" s="4"/>
      <c r="G823" s="10"/>
      <c r="H823" s="8"/>
      <c r="I823" s="12"/>
      <c r="J823" s="12"/>
      <c r="K823" s="12"/>
      <c r="L823" s="60"/>
      <c r="M823" s="61"/>
      <c r="N823" s="12"/>
      <c r="O823" s="12"/>
      <c r="P823" s="12"/>
      <c r="Q823" s="12"/>
      <c r="R823" s="12"/>
      <c r="S823" s="8"/>
      <c r="T823" s="8"/>
    </row>
    <row r="824" spans="1:20" ht="15" x14ac:dyDescent="0.2">
      <c r="A824" s="10"/>
      <c r="B824" s="11"/>
      <c r="C824" s="8"/>
      <c r="D824" s="8"/>
      <c r="E824" s="8"/>
      <c r="F824" s="9"/>
      <c r="G824" s="10"/>
      <c r="H824" s="8"/>
      <c r="I824" s="12"/>
      <c r="J824" s="12"/>
      <c r="K824" s="12"/>
      <c r="L824" s="12"/>
      <c r="M824" s="12"/>
      <c r="N824" s="8"/>
      <c r="O824" s="12"/>
      <c r="P824" s="12"/>
      <c r="Q824" s="12"/>
      <c r="R824" s="12"/>
      <c r="S824" s="8"/>
      <c r="T824" s="8"/>
    </row>
    <row r="825" spans="1:20" ht="15" x14ac:dyDescent="0.2">
      <c r="A825" s="10"/>
      <c r="B825" s="11"/>
      <c r="C825" s="8"/>
      <c r="D825" s="8"/>
      <c r="E825" s="8"/>
      <c r="F825" s="7"/>
      <c r="G825" s="10"/>
      <c r="H825" s="8"/>
      <c r="I825" s="8"/>
      <c r="J825" s="12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5" x14ac:dyDescent="0.2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5" x14ac:dyDescent="0.2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5" x14ac:dyDescent="0.2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5" x14ac:dyDescent="0.2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5" x14ac:dyDescent="0.2">
      <c r="A830" s="10"/>
      <c r="B830" s="8"/>
      <c r="C830" s="8"/>
      <c r="D830" s="8"/>
      <c r="E830" s="8"/>
      <c r="F830" s="4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5" x14ac:dyDescent="0.2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5" x14ac:dyDescent="0.2">
      <c r="A832" s="10"/>
      <c r="B832" s="8"/>
      <c r="C832" s="8"/>
      <c r="D832" s="8"/>
      <c r="E832" s="8"/>
      <c r="F832" s="9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5" x14ac:dyDescent="0.2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5" x14ac:dyDescent="0.2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5" x14ac:dyDescent="0.2">
      <c r="A835" s="10"/>
      <c r="B835" s="8"/>
      <c r="C835" s="8"/>
      <c r="D835" s="8"/>
      <c r="E835" s="8"/>
      <c r="F835" s="7"/>
      <c r="G835" s="10"/>
      <c r="H835" s="8"/>
      <c r="I835" s="12"/>
      <c r="J835" s="8"/>
      <c r="K835" s="12"/>
      <c r="L835" s="12"/>
      <c r="M835" s="12"/>
      <c r="N835" s="12"/>
      <c r="O835" s="12"/>
      <c r="P835" s="12"/>
      <c r="Q835" s="12"/>
      <c r="R835" s="12"/>
      <c r="S835" s="8"/>
      <c r="T835" s="8"/>
    </row>
    <row r="836" spans="1:20" ht="15" x14ac:dyDescent="0.2">
      <c r="A836" s="10"/>
      <c r="B836" s="8"/>
      <c r="C836" s="8"/>
      <c r="D836" s="8"/>
      <c r="E836" s="8"/>
      <c r="F836" s="9"/>
      <c r="G836" s="10"/>
      <c r="H836" s="8"/>
      <c r="I836" s="12"/>
      <c r="J836" s="12"/>
      <c r="K836" s="12"/>
      <c r="L836" s="12"/>
      <c r="M836" s="12"/>
      <c r="N836" s="12"/>
      <c r="O836" s="12"/>
      <c r="P836" s="12"/>
      <c r="Q836" s="12"/>
      <c r="R836" s="8"/>
      <c r="S836" s="8"/>
      <c r="T836" s="8"/>
    </row>
    <row r="837" spans="1:20" ht="15" x14ac:dyDescent="0.2">
      <c r="A837" s="10"/>
      <c r="B837" s="8"/>
      <c r="C837" s="8"/>
      <c r="D837" s="8"/>
      <c r="E837" s="8"/>
      <c r="F837" s="4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5" x14ac:dyDescent="0.2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8"/>
      <c r="M838" s="8"/>
      <c r="N838" s="12"/>
      <c r="O838" s="12"/>
      <c r="P838" s="12"/>
      <c r="Q838" s="12"/>
      <c r="R838" s="12"/>
      <c r="S838" s="8"/>
      <c r="T838" s="8"/>
    </row>
    <row r="839" spans="1:20" ht="15" x14ac:dyDescent="0.2">
      <c r="A839" s="10"/>
      <c r="B839" s="8"/>
      <c r="C839" s="8"/>
      <c r="D839" s="8"/>
      <c r="E839" s="8"/>
      <c r="F839" s="7"/>
      <c r="G839" s="10"/>
      <c r="H839" s="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8"/>
      <c r="T839" s="8"/>
    </row>
    <row r="840" spans="1:20" ht="15" x14ac:dyDescent="0.2">
      <c r="A840" s="10"/>
      <c r="B840" s="8"/>
      <c r="C840" s="8"/>
      <c r="D840" s="8"/>
      <c r="E840" s="8"/>
      <c r="F840" s="7"/>
      <c r="G840" s="10"/>
      <c r="H840" s="60"/>
      <c r="I840" s="61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5" x14ac:dyDescent="0.2">
      <c r="A841" s="10"/>
      <c r="B841" s="8"/>
      <c r="C841" s="8"/>
      <c r="D841" s="8"/>
      <c r="E841" s="8"/>
      <c r="F841" s="7"/>
      <c r="G841" s="10"/>
      <c r="H841" s="60"/>
      <c r="I841" s="61"/>
      <c r="J841" s="12"/>
      <c r="K841" s="12"/>
      <c r="L841" s="12"/>
      <c r="M841" s="12"/>
      <c r="N841" s="12"/>
      <c r="O841" s="12"/>
      <c r="P841" s="8"/>
      <c r="Q841" s="12"/>
      <c r="R841" s="12"/>
      <c r="S841" s="8"/>
      <c r="T841" s="8"/>
    </row>
    <row r="842" spans="1:20" ht="15" x14ac:dyDescent="0.2">
      <c r="A842" s="10"/>
      <c r="B842" s="8"/>
      <c r="C842" s="8"/>
      <c r="D842" s="8"/>
      <c r="E842" s="8"/>
      <c r="F842" s="7"/>
      <c r="G842" s="10"/>
      <c r="H842" s="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5" x14ac:dyDescent="0.2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8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5" x14ac:dyDescent="0.2">
      <c r="A844" s="10"/>
      <c r="B844" s="8"/>
      <c r="C844" s="8"/>
      <c r="D844" s="8"/>
      <c r="E844" s="8"/>
      <c r="F844" s="4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5" x14ac:dyDescent="0.2">
      <c r="A845" s="10"/>
      <c r="B845" s="8"/>
      <c r="C845" s="8"/>
      <c r="D845" s="8"/>
      <c r="E845" s="8"/>
      <c r="F845" s="7"/>
      <c r="G845" s="10"/>
      <c r="H845" s="8"/>
      <c r="I845" s="12"/>
      <c r="J845" s="8"/>
      <c r="K845" s="12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5" x14ac:dyDescent="0.2">
      <c r="A846" s="10"/>
      <c r="B846" s="11"/>
      <c r="C846" s="8"/>
      <c r="D846" s="8"/>
      <c r="E846" s="8"/>
      <c r="F846" s="4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5" x14ac:dyDescent="0.2">
      <c r="A847" s="10"/>
      <c r="B847" s="11"/>
      <c r="C847" s="8"/>
      <c r="D847" s="8"/>
      <c r="E847" s="8"/>
      <c r="F847" s="7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5" x14ac:dyDescent="0.2">
      <c r="A848" s="10"/>
      <c r="B848" s="11"/>
      <c r="C848" s="8"/>
      <c r="D848" s="8"/>
      <c r="E848" s="8"/>
      <c r="F848" s="7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5" x14ac:dyDescent="0.2">
      <c r="A849" s="10"/>
      <c r="B849" s="11"/>
      <c r="C849" s="8"/>
      <c r="D849" s="8"/>
      <c r="E849" s="8"/>
      <c r="F849" s="4"/>
      <c r="G849" s="10"/>
      <c r="H849" s="8"/>
      <c r="I849" s="12"/>
      <c r="J849" s="8"/>
      <c r="K849" s="8"/>
      <c r="L849" s="12"/>
      <c r="M849" s="12"/>
      <c r="N849" s="12"/>
      <c r="O849" s="12"/>
      <c r="P849" s="12"/>
      <c r="Q849" s="12"/>
      <c r="R849" s="12"/>
      <c r="S849" s="8"/>
      <c r="T849" s="8"/>
    </row>
    <row r="850" spans="1:20" ht="15" x14ac:dyDescent="0.2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5" x14ac:dyDescent="0.2">
      <c r="A851" s="10"/>
      <c r="B851" s="11"/>
      <c r="C851" s="8"/>
      <c r="D851" s="8"/>
      <c r="E851" s="8"/>
      <c r="F851" s="4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5" x14ac:dyDescent="0.2">
      <c r="A852" s="10"/>
      <c r="B852" s="11"/>
      <c r="C852" s="8"/>
      <c r="D852" s="8"/>
      <c r="E852" s="8"/>
      <c r="F852" s="7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5" x14ac:dyDescent="0.2">
      <c r="A853" s="10"/>
      <c r="B853" s="11"/>
      <c r="C853" s="8"/>
      <c r="D853" s="8"/>
      <c r="E853" s="8"/>
      <c r="F853" s="7"/>
      <c r="G853" s="10"/>
      <c r="H853" s="8"/>
      <c r="I853" s="12"/>
      <c r="J853" s="12"/>
      <c r="K853" s="12"/>
      <c r="L853" s="12"/>
      <c r="M853" s="12"/>
      <c r="N853" s="8"/>
      <c r="O853" s="12"/>
      <c r="P853" s="12"/>
      <c r="Q853" s="12"/>
      <c r="R853" s="12"/>
      <c r="S853" s="8"/>
      <c r="T853" s="8"/>
    </row>
    <row r="854" spans="1:20" ht="15" x14ac:dyDescent="0.2">
      <c r="A854" s="10"/>
      <c r="B854" s="11"/>
      <c r="C854" s="8"/>
      <c r="D854" s="8"/>
      <c r="E854" s="8"/>
      <c r="F854" s="4"/>
      <c r="G854" s="10"/>
      <c r="H854" s="8"/>
      <c r="I854" s="12"/>
      <c r="J854" s="8"/>
      <c r="K854" s="8"/>
      <c r="L854" s="12"/>
      <c r="M854" s="12"/>
      <c r="N854" s="12"/>
      <c r="O854" s="12"/>
      <c r="P854" s="12"/>
      <c r="Q854" s="12"/>
      <c r="R854" s="12"/>
      <c r="S854" s="8"/>
      <c r="T854" s="8"/>
    </row>
    <row r="855" spans="1:20" ht="15" x14ac:dyDescent="0.2">
      <c r="A855" s="10"/>
      <c r="B855" s="11"/>
      <c r="C855" s="8"/>
      <c r="D855" s="8"/>
      <c r="E855" s="8"/>
      <c r="F855" s="7"/>
      <c r="G855" s="10"/>
      <c r="H855" s="60"/>
      <c r="I855" s="61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5" x14ac:dyDescent="0.2">
      <c r="A856" s="10"/>
      <c r="B856" s="11"/>
      <c r="C856" s="8"/>
      <c r="D856" s="8"/>
      <c r="E856" s="8"/>
      <c r="F856" s="4"/>
      <c r="G856" s="10"/>
      <c r="H856" s="60"/>
      <c r="I856" s="61"/>
      <c r="J856" s="12"/>
      <c r="K856" s="12"/>
      <c r="L856" s="12"/>
      <c r="M856" s="12"/>
      <c r="N856" s="12"/>
      <c r="O856" s="12"/>
      <c r="P856" s="8"/>
      <c r="Q856" s="12"/>
      <c r="R856" s="12"/>
      <c r="S856" s="8"/>
      <c r="T856" s="8"/>
    </row>
    <row r="857" spans="1:20" ht="15" x14ac:dyDescent="0.2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5" x14ac:dyDescent="0.2">
      <c r="A858" s="10"/>
      <c r="B858" s="11"/>
      <c r="C858" s="8"/>
      <c r="D858" s="8"/>
      <c r="E858" s="8"/>
      <c r="F858" s="4"/>
      <c r="G858" s="10"/>
      <c r="H858" s="8"/>
      <c r="I858" s="12"/>
      <c r="J858" s="8"/>
      <c r="K858" s="8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5" x14ac:dyDescent="0.2">
      <c r="A859" s="10"/>
      <c r="B859" s="11"/>
      <c r="C859" s="8"/>
      <c r="D859" s="8"/>
      <c r="E859" s="8"/>
      <c r="F859" s="7"/>
      <c r="G859" s="10"/>
      <c r="H859" s="8"/>
      <c r="I859" s="8"/>
      <c r="J859" s="12"/>
      <c r="K859" s="12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5" x14ac:dyDescent="0.2">
      <c r="A860" s="10"/>
      <c r="B860" s="11"/>
      <c r="C860" s="8"/>
      <c r="D860" s="8"/>
      <c r="E860" s="8"/>
      <c r="F860" s="7"/>
      <c r="G860" s="10"/>
      <c r="H860" s="8"/>
      <c r="I860" s="12"/>
      <c r="J860" s="12"/>
      <c r="K860" s="12"/>
      <c r="L860" s="12"/>
      <c r="M860" s="12"/>
      <c r="N860" s="8"/>
      <c r="O860" s="12"/>
      <c r="P860" s="12"/>
      <c r="Q860" s="12"/>
      <c r="R860" s="12"/>
      <c r="S860" s="8"/>
      <c r="T860" s="8"/>
    </row>
    <row r="861" spans="1:20" ht="15" x14ac:dyDescent="0.2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8"/>
      <c r="L861" s="12"/>
      <c r="M861" s="12"/>
      <c r="N861" s="12"/>
      <c r="O861" s="12"/>
      <c r="P861" s="12"/>
      <c r="Q861" s="12"/>
      <c r="R861" s="12"/>
      <c r="S861" s="8"/>
      <c r="T861" s="8"/>
    </row>
    <row r="862" spans="1:20" ht="15" x14ac:dyDescent="0.2">
      <c r="A862" s="10"/>
      <c r="B862" s="11"/>
      <c r="C862" s="8"/>
      <c r="D862" s="8"/>
      <c r="E862" s="8"/>
      <c r="F862" s="7"/>
      <c r="G862" s="10"/>
      <c r="H862" s="8"/>
      <c r="I862" s="12"/>
      <c r="J862" s="8"/>
      <c r="K862" s="60"/>
      <c r="L862" s="61"/>
      <c r="M862" s="12"/>
      <c r="N862" s="12"/>
      <c r="O862" s="12"/>
      <c r="P862" s="12"/>
      <c r="Q862" s="12"/>
      <c r="R862" s="12"/>
      <c r="S862" s="8"/>
      <c r="T862" s="8"/>
    </row>
    <row r="863" spans="1:20" ht="15" x14ac:dyDescent="0.2">
      <c r="A863" s="10"/>
      <c r="B863" s="11"/>
      <c r="C863" s="8"/>
      <c r="D863" s="8"/>
      <c r="E863" s="8"/>
      <c r="F863" s="7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5" x14ac:dyDescent="0.2">
      <c r="A864" s="10"/>
      <c r="B864" s="11"/>
      <c r="C864" s="8"/>
      <c r="D864" s="8"/>
      <c r="E864" s="8"/>
      <c r="F864" s="4"/>
      <c r="G864" s="10"/>
      <c r="H864" s="8"/>
      <c r="I864" s="12"/>
      <c r="J864" s="12"/>
      <c r="K864" s="12"/>
      <c r="L864" s="12"/>
      <c r="M864" s="12"/>
      <c r="N864" s="8"/>
      <c r="O864" s="12"/>
      <c r="P864" s="12"/>
      <c r="Q864" s="12"/>
      <c r="R864" s="12"/>
      <c r="S864" s="8"/>
      <c r="T864" s="8"/>
    </row>
    <row r="865" spans="1:20" ht="15" x14ac:dyDescent="0.2">
      <c r="A865" s="10"/>
      <c r="B865" s="11"/>
      <c r="C865" s="8"/>
      <c r="D865" s="8"/>
      <c r="E865" s="8"/>
      <c r="F865" s="7"/>
      <c r="G865" s="10"/>
      <c r="H865" s="8"/>
      <c r="I865" s="12"/>
      <c r="J865" s="8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5" x14ac:dyDescent="0.2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8"/>
      <c r="S866" s="8"/>
      <c r="T866" s="8"/>
    </row>
    <row r="867" spans="1:20" ht="15" x14ac:dyDescent="0.2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8"/>
      <c r="T867" s="8"/>
    </row>
    <row r="868" spans="1:20" ht="15" x14ac:dyDescent="0.2">
      <c r="A868" s="10"/>
      <c r="B868" s="11"/>
      <c r="C868" s="8"/>
      <c r="D868" s="8"/>
      <c r="E868" s="8"/>
      <c r="F868" s="7"/>
      <c r="G868" s="10"/>
      <c r="H868" s="8"/>
      <c r="I868" s="12"/>
      <c r="J868" s="12"/>
      <c r="K868" s="12"/>
      <c r="L868" s="8"/>
      <c r="M868" s="8"/>
      <c r="N868" s="12"/>
      <c r="O868" s="12"/>
      <c r="P868" s="12"/>
      <c r="Q868" s="12"/>
      <c r="R868" s="12"/>
      <c r="S868" s="8"/>
      <c r="T868" s="8"/>
    </row>
    <row r="869" spans="1:20" ht="15" x14ac:dyDescent="0.2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8"/>
      <c r="O869" s="12"/>
      <c r="P869" s="12"/>
      <c r="Q869" s="12"/>
      <c r="R869" s="12"/>
      <c r="S869" s="8"/>
      <c r="T869" s="8"/>
    </row>
    <row r="870" spans="1:20" ht="15" x14ac:dyDescent="0.2">
      <c r="A870" s="10"/>
      <c r="B870" s="11"/>
      <c r="C870" s="8"/>
      <c r="D870" s="8"/>
      <c r="E870" s="8"/>
      <c r="F870" s="4"/>
      <c r="G870" s="10"/>
      <c r="H870" s="8"/>
      <c r="I870" s="12"/>
      <c r="J870" s="8"/>
      <c r="K870" s="8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5" x14ac:dyDescent="0.2">
      <c r="A871" s="10"/>
      <c r="B871" s="11"/>
      <c r="C871" s="8"/>
      <c r="D871" s="8"/>
      <c r="E871" s="8"/>
      <c r="F871" s="4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8"/>
      <c r="S871" s="8"/>
      <c r="T871" s="8"/>
    </row>
    <row r="872" spans="1:20" ht="15" x14ac:dyDescent="0.2">
      <c r="A872" s="10"/>
      <c r="B872" s="11"/>
      <c r="C872" s="8"/>
      <c r="D872" s="8"/>
      <c r="E872" s="8"/>
      <c r="F872" s="7"/>
      <c r="G872" s="10"/>
      <c r="H872" s="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5" x14ac:dyDescent="0.2">
      <c r="A873" s="10"/>
      <c r="B873" s="11"/>
      <c r="C873" s="8"/>
      <c r="D873" s="8"/>
      <c r="E873" s="8"/>
      <c r="F873" s="7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5" x14ac:dyDescent="0.2">
      <c r="A874" s="10"/>
      <c r="B874" s="11"/>
      <c r="C874" s="8"/>
      <c r="D874" s="8"/>
      <c r="E874" s="8"/>
      <c r="F874" s="4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5" x14ac:dyDescent="0.2">
      <c r="A875" s="10"/>
      <c r="B875" s="11"/>
      <c r="C875" s="8"/>
      <c r="D875" s="8"/>
      <c r="E875" s="8"/>
      <c r="F875" s="9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5" x14ac:dyDescent="0.2">
      <c r="A876" s="10"/>
      <c r="B876" s="11"/>
      <c r="C876" s="8"/>
      <c r="D876" s="8"/>
      <c r="E876" s="8"/>
      <c r="F876" s="4"/>
      <c r="G876" s="10"/>
      <c r="H876" s="60"/>
      <c r="I876" s="61"/>
      <c r="J876" s="12"/>
      <c r="K876" s="12"/>
      <c r="L876" s="12"/>
      <c r="M876" s="12"/>
      <c r="N876" s="12"/>
      <c r="O876" s="12"/>
      <c r="P876" s="8"/>
      <c r="Q876" s="12"/>
      <c r="R876" s="12"/>
      <c r="S876" s="8"/>
      <c r="T876" s="8"/>
    </row>
    <row r="877" spans="1:20" ht="15" x14ac:dyDescent="0.2">
      <c r="A877" s="10"/>
      <c r="B877" s="11"/>
      <c r="C877" s="8"/>
      <c r="D877" s="8"/>
      <c r="E877" s="8"/>
      <c r="F877" s="4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5" x14ac:dyDescent="0.2">
      <c r="A878" s="10"/>
      <c r="B878" s="11"/>
      <c r="C878" s="8"/>
      <c r="D878" s="8"/>
      <c r="E878" s="8"/>
      <c r="F878" s="7"/>
      <c r="G878" s="10"/>
      <c r="H878" s="8"/>
      <c r="I878" s="12"/>
      <c r="J878" s="8"/>
      <c r="K878" s="8"/>
      <c r="L878" s="12"/>
      <c r="M878" s="12"/>
      <c r="N878" s="12"/>
      <c r="O878" s="12"/>
      <c r="P878" s="12"/>
      <c r="Q878" s="12"/>
      <c r="R878" s="12"/>
      <c r="S878" s="8"/>
      <c r="T878" s="8"/>
    </row>
    <row r="879" spans="1:20" ht="15" x14ac:dyDescent="0.2">
      <c r="A879" s="10"/>
      <c r="B879" s="11"/>
      <c r="C879" s="8"/>
      <c r="D879" s="8"/>
      <c r="E879" s="8"/>
      <c r="F879" s="4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5" x14ac:dyDescent="0.2">
      <c r="A880" s="10"/>
      <c r="B880" s="11"/>
      <c r="C880" s="8"/>
      <c r="D880" s="8"/>
      <c r="E880" s="8"/>
      <c r="F880" s="4"/>
      <c r="G880" s="10"/>
      <c r="H880" s="60"/>
      <c r="I880" s="61"/>
      <c r="J880" s="12"/>
      <c r="K880" s="12"/>
      <c r="L880" s="12"/>
      <c r="M880" s="12"/>
      <c r="N880" s="12"/>
      <c r="O880" s="12"/>
      <c r="P880" s="8"/>
      <c r="Q880" s="12"/>
      <c r="R880" s="12"/>
      <c r="S880" s="8"/>
      <c r="T880" s="8"/>
    </row>
    <row r="881" spans="1:20" ht="15" x14ac:dyDescent="0.2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5" x14ac:dyDescent="0.2">
      <c r="A882" s="10"/>
      <c r="B882" s="11"/>
      <c r="C882" s="8"/>
      <c r="D882" s="8"/>
      <c r="E882" s="8"/>
      <c r="F882" s="4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5" x14ac:dyDescent="0.2">
      <c r="A883" s="10"/>
      <c r="B883" s="11"/>
      <c r="C883" s="8"/>
      <c r="D883" s="8"/>
      <c r="E883" s="8"/>
      <c r="F883" s="7"/>
      <c r="G883" s="10"/>
      <c r="H883" s="8"/>
      <c r="I883" s="12"/>
      <c r="J883" s="12"/>
      <c r="K883" s="12"/>
      <c r="L883" s="12"/>
      <c r="M883" s="12"/>
      <c r="N883" s="8"/>
      <c r="O883" s="12"/>
      <c r="P883" s="12"/>
      <c r="Q883" s="12"/>
      <c r="R883" s="12"/>
      <c r="S883" s="8"/>
      <c r="T883" s="8"/>
    </row>
    <row r="884" spans="1:20" ht="15" x14ac:dyDescent="0.2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5" x14ac:dyDescent="0.2">
      <c r="A885" s="10"/>
      <c r="B885" s="11"/>
      <c r="C885" s="8"/>
      <c r="D885" s="8"/>
      <c r="E885" s="8"/>
      <c r="F885" s="4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5" x14ac:dyDescent="0.2">
      <c r="A886" s="10"/>
      <c r="B886" s="11"/>
      <c r="C886" s="8"/>
      <c r="D886" s="8"/>
      <c r="E886" s="8"/>
      <c r="F886" s="9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5" x14ac:dyDescent="0.2">
      <c r="A887" s="10"/>
      <c r="B887" s="11"/>
      <c r="C887" s="8"/>
      <c r="D887" s="8"/>
      <c r="E887" s="8"/>
      <c r="F887" s="7"/>
      <c r="G887" s="10"/>
      <c r="H887" s="8"/>
      <c r="I887" s="12"/>
      <c r="J887" s="12"/>
      <c r="K887" s="12"/>
      <c r="L887" s="12"/>
      <c r="M887" s="12"/>
      <c r="N887" s="8"/>
      <c r="O887" s="12"/>
      <c r="P887" s="12"/>
      <c r="Q887" s="12"/>
      <c r="R887" s="12"/>
      <c r="S887" s="8"/>
      <c r="T887" s="8"/>
    </row>
    <row r="888" spans="1:20" ht="15" x14ac:dyDescent="0.2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8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5" x14ac:dyDescent="0.2">
      <c r="A889" s="10"/>
      <c r="B889" s="11"/>
      <c r="C889" s="8"/>
      <c r="D889" s="8"/>
      <c r="E889" s="8"/>
      <c r="F889" s="4"/>
      <c r="G889" s="10"/>
      <c r="H889" s="8"/>
      <c r="I889" s="12"/>
      <c r="J889" s="8"/>
      <c r="K889" s="12"/>
      <c r="L889" s="12"/>
      <c r="M889" s="12"/>
      <c r="N889" s="12"/>
      <c r="O889" s="12"/>
      <c r="P889" s="12"/>
      <c r="Q889" s="12"/>
      <c r="R889" s="12"/>
      <c r="S889" s="8"/>
      <c r="T889" s="8"/>
    </row>
    <row r="890" spans="1:20" ht="15" x14ac:dyDescent="0.2">
      <c r="A890" s="10"/>
      <c r="B890" s="11"/>
      <c r="C890" s="8"/>
      <c r="D890" s="8"/>
      <c r="E890" s="8"/>
      <c r="F890" s="7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5" x14ac:dyDescent="0.2">
      <c r="A891" s="10"/>
      <c r="B891" s="11"/>
      <c r="C891" s="8"/>
      <c r="D891" s="8"/>
      <c r="E891" s="8"/>
      <c r="F891" s="4"/>
      <c r="G891" s="10"/>
      <c r="H891" s="8"/>
      <c r="I891" s="12"/>
      <c r="J891" s="12"/>
      <c r="K891" s="12"/>
      <c r="L891" s="12"/>
      <c r="M891" s="12"/>
      <c r="N891" s="8"/>
      <c r="O891" s="12"/>
      <c r="P891" s="12"/>
      <c r="Q891" s="12"/>
      <c r="R891" s="12"/>
      <c r="S891" s="8"/>
      <c r="T891" s="8"/>
    </row>
    <row r="892" spans="1:20" ht="15" x14ac:dyDescent="0.2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5" x14ac:dyDescent="0.2">
      <c r="A893" s="10"/>
      <c r="B893" s="11"/>
      <c r="C893" s="8"/>
      <c r="D893" s="8"/>
      <c r="E893" s="8"/>
      <c r="F893" s="7"/>
      <c r="G893" s="10"/>
      <c r="H893" s="8"/>
      <c r="I893" s="12"/>
      <c r="J893" s="8"/>
      <c r="K893" s="12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5" x14ac:dyDescent="0.2">
      <c r="A894" s="10"/>
      <c r="B894" s="11"/>
      <c r="C894" s="8"/>
      <c r="D894" s="8"/>
      <c r="E894" s="8"/>
      <c r="F894" s="4"/>
      <c r="G894" s="10"/>
      <c r="H894" s="8"/>
      <c r="I894" s="12"/>
      <c r="J894" s="8"/>
      <c r="K894" s="8"/>
      <c r="L894" s="12"/>
      <c r="M894" s="12"/>
      <c r="N894" s="12"/>
      <c r="O894" s="12"/>
      <c r="P894" s="12"/>
      <c r="Q894" s="12"/>
      <c r="R894" s="12"/>
      <c r="S894" s="8"/>
      <c r="T894" s="8"/>
    </row>
    <row r="895" spans="1:20" ht="15" x14ac:dyDescent="0.2">
      <c r="A895" s="10"/>
      <c r="B895" s="11"/>
      <c r="C895" s="8"/>
      <c r="D895" s="8"/>
      <c r="E895" s="8"/>
      <c r="F895" s="7"/>
      <c r="G895" s="10"/>
      <c r="H895" s="8"/>
      <c r="I895" s="12"/>
      <c r="J895" s="12"/>
      <c r="K895" s="12"/>
      <c r="L895" s="12"/>
      <c r="M895" s="12"/>
      <c r="N895" s="12"/>
      <c r="O895" s="12"/>
      <c r="P895" s="12"/>
      <c r="Q895" s="60"/>
      <c r="R895" s="61"/>
      <c r="S895" s="8"/>
      <c r="T895" s="8"/>
    </row>
    <row r="896" spans="1:20" ht="15" x14ac:dyDescent="0.2">
      <c r="A896" s="10"/>
      <c r="B896" s="11"/>
      <c r="C896" s="8"/>
      <c r="D896" s="8"/>
      <c r="E896" s="8"/>
      <c r="F896" s="4"/>
      <c r="G896" s="10"/>
      <c r="H896" s="60"/>
      <c r="I896" s="61"/>
      <c r="J896" s="12"/>
      <c r="K896" s="12"/>
      <c r="L896" s="12"/>
      <c r="M896" s="12"/>
      <c r="N896" s="12"/>
      <c r="O896" s="12"/>
      <c r="P896" s="8"/>
      <c r="Q896" s="12"/>
      <c r="R896" s="12"/>
      <c r="S896" s="8"/>
      <c r="T896" s="8"/>
    </row>
    <row r="897" spans="1:20" ht="15" x14ac:dyDescent="0.2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5" x14ac:dyDescent="0.2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8"/>
      <c r="O898" s="12"/>
      <c r="P898" s="12"/>
      <c r="Q898" s="12"/>
      <c r="R898" s="12"/>
      <c r="S898" s="8"/>
      <c r="T898" s="8"/>
    </row>
    <row r="899" spans="1:20" ht="15" x14ac:dyDescent="0.2">
      <c r="A899" s="10"/>
      <c r="B899" s="11"/>
      <c r="C899" s="8"/>
      <c r="D899" s="8"/>
      <c r="E899" s="8"/>
      <c r="F899" s="4"/>
      <c r="G899" s="10"/>
      <c r="H899" s="8"/>
      <c r="I899" s="12"/>
      <c r="J899" s="12"/>
      <c r="K899" s="12"/>
      <c r="L899" s="12"/>
      <c r="M899" s="12"/>
      <c r="N899" s="12"/>
      <c r="O899" s="12"/>
      <c r="P899" s="12"/>
      <c r="Q899" s="12"/>
      <c r="R899" s="8"/>
      <c r="S899" s="8"/>
      <c r="T899" s="8"/>
    </row>
    <row r="900" spans="1:20" ht="15" x14ac:dyDescent="0.2">
      <c r="A900" s="10"/>
      <c r="B900" s="11"/>
      <c r="C900" s="8"/>
      <c r="D900" s="8"/>
      <c r="E900" s="8"/>
      <c r="F900" s="4"/>
      <c r="G900" s="10"/>
      <c r="H900" s="8"/>
      <c r="I900" s="8"/>
      <c r="J900" s="12"/>
      <c r="K900" s="12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5" x14ac:dyDescent="0.2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5" x14ac:dyDescent="0.2">
      <c r="A902" s="10"/>
      <c r="B902" s="11"/>
      <c r="C902" s="8"/>
      <c r="D902" s="8"/>
      <c r="E902" s="8"/>
      <c r="F902" s="4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5" x14ac:dyDescent="0.2">
      <c r="A903" s="10"/>
      <c r="B903" s="11"/>
      <c r="C903" s="8"/>
      <c r="D903" s="8"/>
      <c r="E903" s="8"/>
      <c r="F903" s="7"/>
      <c r="G903" s="10"/>
      <c r="H903" s="8"/>
      <c r="I903" s="12"/>
      <c r="J903" s="8"/>
      <c r="K903" s="8"/>
      <c r="L903" s="12"/>
      <c r="M903" s="12"/>
      <c r="N903" s="12"/>
      <c r="O903" s="12"/>
      <c r="P903" s="12"/>
      <c r="Q903" s="12"/>
      <c r="R903" s="12"/>
      <c r="S903" s="8"/>
      <c r="T903" s="8"/>
    </row>
    <row r="904" spans="1:20" ht="15" x14ac:dyDescent="0.2">
      <c r="A904" s="10"/>
      <c r="B904" s="11"/>
      <c r="C904" s="8"/>
      <c r="D904" s="8"/>
      <c r="E904" s="8"/>
      <c r="F904" s="7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5" x14ac:dyDescent="0.2">
      <c r="A905" s="10"/>
      <c r="B905" s="11"/>
      <c r="C905" s="8"/>
      <c r="D905" s="8"/>
      <c r="E905" s="8"/>
      <c r="F905" s="4"/>
      <c r="G905" s="10"/>
      <c r="H905" s="8"/>
      <c r="I905" s="12"/>
      <c r="J905" s="12"/>
      <c r="K905" s="12"/>
      <c r="L905" s="12"/>
      <c r="M905" s="12"/>
      <c r="N905" s="8"/>
      <c r="O905" s="12"/>
      <c r="P905" s="12"/>
      <c r="Q905" s="12"/>
      <c r="R905" s="12"/>
      <c r="S905" s="8"/>
      <c r="T905" s="8"/>
    </row>
    <row r="906" spans="1:20" ht="15" x14ac:dyDescent="0.2">
      <c r="A906" s="10"/>
      <c r="B906" s="11"/>
      <c r="C906" s="8"/>
      <c r="D906" s="8"/>
      <c r="E906" s="8"/>
      <c r="F906" s="4"/>
      <c r="G906" s="10"/>
      <c r="H906" s="8"/>
      <c r="I906" s="12"/>
      <c r="J906" s="8"/>
      <c r="K906" s="8"/>
      <c r="L906" s="12"/>
      <c r="M906" s="12"/>
      <c r="N906" s="12"/>
      <c r="O906" s="12"/>
      <c r="P906" s="12"/>
      <c r="Q906" s="12"/>
      <c r="R906" s="12"/>
      <c r="S906" s="8"/>
      <c r="T906" s="8"/>
    </row>
    <row r="907" spans="1:20" ht="15" x14ac:dyDescent="0.2">
      <c r="A907" s="10"/>
      <c r="B907" s="11"/>
      <c r="C907" s="8"/>
      <c r="D907" s="8"/>
      <c r="E907" s="8"/>
      <c r="F907" s="4"/>
      <c r="G907" s="10"/>
      <c r="H907" s="60"/>
      <c r="I907" s="61"/>
      <c r="J907" s="12"/>
      <c r="K907" s="12"/>
      <c r="L907" s="12"/>
      <c r="M907" s="12"/>
      <c r="N907" s="12"/>
      <c r="O907" s="12"/>
      <c r="P907" s="8"/>
      <c r="Q907" s="12"/>
      <c r="R907" s="12"/>
      <c r="S907" s="8"/>
      <c r="T907" s="8"/>
    </row>
    <row r="908" spans="1:20" ht="15" x14ac:dyDescent="0.2">
      <c r="A908" s="10"/>
      <c r="B908" s="11"/>
      <c r="C908" s="8"/>
      <c r="D908" s="8"/>
      <c r="E908" s="8"/>
      <c r="F908" s="4"/>
      <c r="G908" s="10"/>
      <c r="H908" s="8"/>
      <c r="I908" s="12"/>
      <c r="J908" s="12"/>
      <c r="K908" s="12"/>
      <c r="L908" s="8"/>
      <c r="M908" s="12"/>
      <c r="N908" s="12"/>
      <c r="O908" s="12"/>
      <c r="P908" s="12"/>
      <c r="Q908" s="12"/>
      <c r="R908" s="12"/>
      <c r="S908" s="8"/>
      <c r="T908" s="8"/>
    </row>
    <row r="909" spans="1:20" ht="15" x14ac:dyDescent="0.2">
      <c r="A909" s="10"/>
      <c r="B909" s="11"/>
      <c r="C909" s="8"/>
      <c r="D909" s="8"/>
      <c r="E909" s="8"/>
      <c r="F909" s="4"/>
      <c r="G909" s="10"/>
      <c r="H909" s="8"/>
      <c r="I909" s="12"/>
      <c r="J909" s="8"/>
      <c r="K909" s="8"/>
      <c r="L909" s="12"/>
      <c r="M909" s="12"/>
      <c r="N909" s="12"/>
      <c r="O909" s="12"/>
      <c r="P909" s="12"/>
      <c r="Q909" s="12"/>
      <c r="R909" s="12"/>
      <c r="S909" s="8"/>
      <c r="T909" s="8"/>
    </row>
    <row r="910" spans="1:20" ht="15" x14ac:dyDescent="0.2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12"/>
      <c r="M910" s="12"/>
      <c r="N910" s="8"/>
      <c r="O910" s="12"/>
      <c r="P910" s="12"/>
      <c r="Q910" s="12"/>
      <c r="R910" s="12"/>
      <c r="S910" s="8"/>
      <c r="T910" s="8"/>
    </row>
    <row r="911" spans="1:20" ht="15" x14ac:dyDescent="0.2">
      <c r="A911" s="10"/>
      <c r="B911" s="11"/>
      <c r="C911" s="8"/>
      <c r="D911" s="8"/>
      <c r="E911" s="8"/>
      <c r="F911" s="7"/>
      <c r="G911" s="10"/>
      <c r="H911" s="8"/>
      <c r="I911" s="12"/>
      <c r="J911" s="12"/>
      <c r="K911" s="12"/>
      <c r="L911" s="60"/>
      <c r="M911" s="61"/>
      <c r="N911" s="12"/>
      <c r="O911" s="12"/>
      <c r="P911" s="12"/>
      <c r="Q911" s="12"/>
      <c r="R911" s="12"/>
      <c r="S911" s="8"/>
      <c r="T911" s="8"/>
    </row>
    <row r="912" spans="1:20" ht="15" x14ac:dyDescent="0.2">
      <c r="A912" s="10"/>
      <c r="B912" s="11"/>
      <c r="C912" s="8"/>
      <c r="D912" s="8"/>
      <c r="E912" s="8"/>
      <c r="F912" s="7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5" x14ac:dyDescent="0.2">
      <c r="A913" s="10"/>
      <c r="B913" s="11"/>
      <c r="C913" s="8"/>
      <c r="D913" s="8"/>
      <c r="E913" s="8"/>
      <c r="F913" s="4"/>
      <c r="G913" s="10"/>
      <c r="H913" s="8"/>
      <c r="I913" s="12"/>
      <c r="J913" s="12"/>
      <c r="K913" s="12"/>
      <c r="L913" s="12"/>
      <c r="M913" s="12"/>
      <c r="N913" s="8"/>
      <c r="O913" s="12"/>
      <c r="P913" s="12"/>
      <c r="Q913" s="12"/>
      <c r="R913" s="12"/>
      <c r="S913" s="8"/>
      <c r="T913" s="8"/>
    </row>
    <row r="914" spans="1:20" ht="15" x14ac:dyDescent="0.2">
      <c r="A914" s="10"/>
      <c r="B914" s="11"/>
      <c r="C914" s="8"/>
      <c r="D914" s="8"/>
      <c r="E914" s="8"/>
      <c r="F914" s="4"/>
      <c r="G914" s="10"/>
      <c r="H914" s="8"/>
      <c r="I914" s="12"/>
      <c r="J914" s="8"/>
      <c r="K914" s="8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5" x14ac:dyDescent="0.2">
      <c r="A915" s="10"/>
      <c r="B915" s="11"/>
      <c r="C915" s="8"/>
      <c r="D915" s="8"/>
      <c r="E915" s="8"/>
      <c r="F915" s="7"/>
      <c r="G915" s="10"/>
      <c r="H915" s="8"/>
      <c r="I915" s="12"/>
      <c r="J915" s="8"/>
      <c r="K915" s="12"/>
      <c r="L915" s="12"/>
      <c r="M915" s="12"/>
      <c r="N915" s="12"/>
      <c r="O915" s="12"/>
      <c r="P915" s="12"/>
      <c r="Q915" s="12"/>
      <c r="R915" s="12"/>
      <c r="S915" s="8"/>
      <c r="T915" s="8"/>
    </row>
    <row r="916" spans="1:20" ht="15" x14ac:dyDescent="0.2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8"/>
      <c r="O916" s="12"/>
      <c r="P916" s="12"/>
      <c r="Q916" s="12"/>
      <c r="R916" s="12"/>
      <c r="S916" s="8"/>
      <c r="T916" s="8"/>
    </row>
    <row r="917" spans="1:20" ht="15" x14ac:dyDescent="0.2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8"/>
      <c r="M917" s="8"/>
      <c r="N917" s="12"/>
      <c r="O917" s="12"/>
      <c r="P917" s="12"/>
      <c r="Q917" s="12"/>
      <c r="R917" s="12"/>
      <c r="S917" s="8"/>
      <c r="T917" s="8"/>
    </row>
    <row r="918" spans="1:20" ht="15" x14ac:dyDescent="0.2">
      <c r="A918" s="10"/>
      <c r="B918" s="11"/>
      <c r="C918" s="8"/>
      <c r="D918" s="8"/>
      <c r="E918" s="8"/>
      <c r="F918" s="4"/>
      <c r="G918" s="10"/>
      <c r="H918" s="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5" x14ac:dyDescent="0.2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8"/>
      <c r="L919" s="12"/>
      <c r="M919" s="12"/>
      <c r="N919" s="12"/>
      <c r="O919" s="12"/>
      <c r="P919" s="12"/>
      <c r="Q919" s="12"/>
      <c r="R919" s="12"/>
      <c r="S919" s="8"/>
      <c r="T919" s="8"/>
    </row>
    <row r="920" spans="1:20" ht="15" x14ac:dyDescent="0.2">
      <c r="A920" s="10"/>
      <c r="B920" s="11"/>
      <c r="C920" s="8"/>
      <c r="D920" s="8"/>
      <c r="E920" s="8"/>
      <c r="F920" s="4"/>
      <c r="G920" s="10"/>
      <c r="H920" s="60"/>
      <c r="I920" s="61"/>
      <c r="J920" s="12"/>
      <c r="K920" s="12"/>
      <c r="L920" s="12"/>
      <c r="M920" s="12"/>
      <c r="N920" s="12"/>
      <c r="O920" s="12"/>
      <c r="P920" s="8"/>
      <c r="Q920" s="12"/>
      <c r="R920" s="12"/>
      <c r="S920" s="8"/>
      <c r="T920" s="8"/>
    </row>
    <row r="921" spans="1:20" ht="15" x14ac:dyDescent="0.2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60"/>
      <c r="L921" s="61"/>
      <c r="M921" s="12"/>
      <c r="N921" s="12"/>
      <c r="O921" s="12"/>
      <c r="P921" s="12"/>
      <c r="Q921" s="12"/>
      <c r="R921" s="12"/>
      <c r="S921" s="8"/>
      <c r="T921" s="8"/>
    </row>
    <row r="922" spans="1:20" ht="15" x14ac:dyDescent="0.2">
      <c r="A922" s="10"/>
      <c r="B922" s="11"/>
      <c r="C922" s="8"/>
      <c r="D922" s="8"/>
      <c r="E922" s="8"/>
      <c r="F922" s="4"/>
      <c r="G922" s="10"/>
      <c r="H922" s="8"/>
      <c r="I922" s="12"/>
      <c r="J922" s="8"/>
      <c r="K922" s="8"/>
      <c r="L922" s="12"/>
      <c r="M922" s="12"/>
      <c r="N922" s="12"/>
      <c r="O922" s="12"/>
      <c r="P922" s="12"/>
      <c r="Q922" s="12"/>
      <c r="R922" s="12"/>
      <c r="S922" s="8"/>
      <c r="T922" s="8"/>
    </row>
    <row r="923" spans="1:20" ht="15" x14ac:dyDescent="0.2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12"/>
      <c r="O923" s="12"/>
      <c r="P923" s="12"/>
      <c r="Q923" s="12"/>
      <c r="R923" s="8"/>
      <c r="S923" s="8"/>
      <c r="T923" s="8"/>
    </row>
    <row r="924" spans="1:20" ht="15" x14ac:dyDescent="0.2">
      <c r="A924" s="10"/>
      <c r="B924" s="11"/>
      <c r="C924" s="8"/>
      <c r="D924" s="8"/>
      <c r="E924" s="8"/>
      <c r="F924" s="7"/>
      <c r="G924" s="10"/>
      <c r="H924" s="8"/>
      <c r="I924" s="12"/>
      <c r="J924" s="12"/>
      <c r="K924" s="12"/>
      <c r="L924" s="12"/>
      <c r="M924" s="12"/>
      <c r="N924" s="8"/>
      <c r="O924" s="12"/>
      <c r="P924" s="12"/>
      <c r="Q924" s="12"/>
      <c r="R924" s="12"/>
      <c r="S924" s="8"/>
      <c r="T924" s="8"/>
    </row>
    <row r="925" spans="1:20" ht="15" x14ac:dyDescent="0.2">
      <c r="A925" s="10"/>
      <c r="B925" s="11"/>
      <c r="C925" s="8"/>
      <c r="D925" s="8"/>
      <c r="E925" s="8"/>
      <c r="F925" s="7"/>
      <c r="G925" s="10"/>
      <c r="H925" s="8"/>
      <c r="I925" s="12"/>
      <c r="J925" s="8"/>
      <c r="K925" s="60"/>
      <c r="L925" s="61"/>
      <c r="M925" s="12"/>
      <c r="N925" s="12"/>
      <c r="O925" s="12"/>
      <c r="P925" s="12"/>
      <c r="Q925" s="12"/>
      <c r="R925" s="12"/>
      <c r="S925" s="8"/>
      <c r="T925" s="8"/>
    </row>
    <row r="926" spans="1:20" ht="15" x14ac:dyDescent="0.2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60"/>
      <c r="M926" s="61"/>
      <c r="N926" s="12"/>
      <c r="O926" s="12"/>
      <c r="P926" s="12"/>
      <c r="Q926" s="12"/>
      <c r="R926" s="12"/>
      <c r="S926" s="8"/>
      <c r="T926" s="8"/>
    </row>
    <row r="927" spans="1:20" ht="15" x14ac:dyDescent="0.2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5" x14ac:dyDescent="0.2">
      <c r="A928" s="10"/>
      <c r="B928" s="11"/>
      <c r="C928" s="8"/>
      <c r="D928" s="8"/>
      <c r="E928" s="8"/>
      <c r="F928" s="4"/>
      <c r="G928" s="10"/>
      <c r="H928" s="8"/>
      <c r="I928" s="12"/>
      <c r="J928" s="12"/>
      <c r="K928" s="12"/>
      <c r="L928" s="12"/>
      <c r="M928" s="12"/>
      <c r="N928" s="8"/>
      <c r="O928" s="12"/>
      <c r="P928" s="12"/>
      <c r="Q928" s="12"/>
      <c r="R928" s="12"/>
      <c r="S928" s="8"/>
      <c r="T928" s="8"/>
    </row>
    <row r="929" spans="1:20" ht="15" x14ac:dyDescent="0.2">
      <c r="A929" s="10"/>
      <c r="B929" s="11"/>
      <c r="C929" s="8"/>
      <c r="D929" s="8"/>
      <c r="E929" s="8"/>
      <c r="F929" s="9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5" x14ac:dyDescent="0.2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5" x14ac:dyDescent="0.2">
      <c r="A931" s="10"/>
      <c r="B931" s="11"/>
      <c r="C931" s="8"/>
      <c r="D931" s="8"/>
      <c r="E931" s="8"/>
      <c r="F931" s="7"/>
      <c r="G931" s="10"/>
      <c r="H931" s="8"/>
      <c r="I931" s="12"/>
      <c r="J931" s="8"/>
      <c r="K931" s="8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5" x14ac:dyDescent="0.2">
      <c r="A932" s="10"/>
      <c r="B932" s="11"/>
      <c r="C932" s="8"/>
      <c r="D932" s="8"/>
      <c r="E932" s="8"/>
      <c r="F932" s="4"/>
      <c r="G932" s="10"/>
      <c r="H932" s="8"/>
      <c r="I932" s="12"/>
      <c r="J932" s="8"/>
      <c r="K932" s="12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5" x14ac:dyDescent="0.2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5" x14ac:dyDescent="0.2">
      <c r="A934" s="10"/>
      <c r="B934" s="11"/>
      <c r="C934" s="8"/>
      <c r="D934" s="8"/>
      <c r="E934" s="8"/>
      <c r="F934" s="7"/>
      <c r="G934" s="10"/>
      <c r="H934" s="8"/>
      <c r="I934" s="12"/>
      <c r="J934" s="8"/>
      <c r="K934" s="8"/>
      <c r="L934" s="12"/>
      <c r="M934" s="12"/>
      <c r="N934" s="12"/>
      <c r="O934" s="12"/>
      <c r="P934" s="12"/>
      <c r="Q934" s="12"/>
      <c r="R934" s="12"/>
      <c r="S934" s="8"/>
      <c r="T934" s="8"/>
    </row>
    <row r="935" spans="1:20" ht="15" x14ac:dyDescent="0.2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5" x14ac:dyDescent="0.2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5" x14ac:dyDescent="0.2">
      <c r="A937" s="10"/>
      <c r="B937" s="11"/>
      <c r="C937" s="8"/>
      <c r="D937" s="8"/>
      <c r="E937" s="8"/>
      <c r="F937" s="9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5" x14ac:dyDescent="0.2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5" x14ac:dyDescent="0.2">
      <c r="A939" s="10"/>
      <c r="B939" s="11"/>
      <c r="C939" s="8"/>
      <c r="D939" s="8"/>
      <c r="E939" s="8"/>
      <c r="F939" s="7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5" x14ac:dyDescent="0.2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5" x14ac:dyDescent="0.2">
      <c r="A941" s="10"/>
      <c r="B941" s="11"/>
      <c r="C941" s="8"/>
      <c r="D941" s="8"/>
      <c r="E941" s="8"/>
      <c r="F941" s="4"/>
      <c r="G941" s="10"/>
      <c r="H941" s="60"/>
      <c r="I941" s="61"/>
      <c r="J941" s="12"/>
      <c r="K941" s="12"/>
      <c r="L941" s="12"/>
      <c r="M941" s="12"/>
      <c r="N941" s="12"/>
      <c r="O941" s="12"/>
      <c r="P941" s="8"/>
      <c r="Q941" s="12"/>
      <c r="R941" s="12"/>
      <c r="S941" s="8"/>
      <c r="T941" s="8"/>
    </row>
    <row r="942" spans="1:20" ht="15" x14ac:dyDescent="0.2">
      <c r="A942" s="10"/>
      <c r="B942" s="11"/>
      <c r="C942" s="8"/>
      <c r="D942" s="8"/>
      <c r="E942" s="8"/>
      <c r="F942" s="4"/>
      <c r="G942" s="10"/>
      <c r="H942" s="8"/>
      <c r="I942" s="12"/>
      <c r="J942" s="12"/>
      <c r="K942" s="12"/>
      <c r="L942" s="12"/>
      <c r="M942" s="12"/>
      <c r="N942" s="12"/>
      <c r="O942" s="12"/>
      <c r="P942" s="12"/>
      <c r="Q942" s="12"/>
      <c r="R942" s="8"/>
      <c r="S942" s="8"/>
      <c r="T942" s="8"/>
    </row>
    <row r="943" spans="1:20" ht="15" x14ac:dyDescent="0.2">
      <c r="A943" s="10"/>
      <c r="B943" s="11"/>
      <c r="C943" s="8"/>
      <c r="D943" s="8"/>
      <c r="E943" s="8"/>
      <c r="F943" s="4"/>
      <c r="G943" s="10"/>
      <c r="H943" s="8"/>
      <c r="I943" s="12"/>
      <c r="J943" s="8"/>
      <c r="K943" s="8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5" x14ac:dyDescent="0.2">
      <c r="A944" s="10"/>
      <c r="B944" s="11"/>
      <c r="C944" s="8"/>
      <c r="D944" s="8"/>
      <c r="E944" s="8"/>
      <c r="F944" s="4"/>
      <c r="G944" s="10"/>
      <c r="H944" s="8"/>
      <c r="I944" s="8"/>
      <c r="J944" s="12"/>
      <c r="K944" s="12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5" x14ac:dyDescent="0.2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8"/>
      <c r="M945" s="8"/>
      <c r="N945" s="12"/>
      <c r="O945" s="12"/>
      <c r="P945" s="12"/>
      <c r="Q945" s="12"/>
      <c r="R945" s="12"/>
      <c r="S945" s="8"/>
      <c r="T945" s="8"/>
    </row>
    <row r="946" spans="1:20" ht="15" x14ac:dyDescent="0.2">
      <c r="A946" s="10"/>
      <c r="B946" s="11"/>
      <c r="C946" s="8"/>
      <c r="D946" s="8"/>
      <c r="E946" s="8"/>
      <c r="F946" s="7"/>
      <c r="G946" s="10"/>
      <c r="H946" s="8"/>
      <c r="I946" s="12"/>
      <c r="J946" s="8"/>
      <c r="K946" s="8"/>
      <c r="L946" s="12"/>
      <c r="M946" s="12"/>
      <c r="N946" s="12"/>
      <c r="O946" s="12"/>
      <c r="P946" s="12"/>
      <c r="Q946" s="12"/>
      <c r="R946" s="12"/>
      <c r="S946" s="8"/>
      <c r="T946" s="8"/>
    </row>
    <row r="947" spans="1:20" ht="15" x14ac:dyDescent="0.2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5" x14ac:dyDescent="0.2">
      <c r="A948" s="10"/>
      <c r="B948" s="11"/>
      <c r="C948" s="8"/>
      <c r="D948" s="8"/>
      <c r="E948" s="8"/>
      <c r="F948" s="4"/>
      <c r="G948" s="10"/>
      <c r="H948" s="8"/>
      <c r="I948" s="12"/>
      <c r="J948" s="12"/>
      <c r="K948" s="12"/>
      <c r="L948" s="12"/>
      <c r="M948" s="12"/>
      <c r="N948" s="12"/>
      <c r="O948" s="12"/>
      <c r="P948" s="12"/>
      <c r="Q948" s="12"/>
      <c r="R948" s="8"/>
      <c r="S948" s="8"/>
      <c r="T948" s="8"/>
    </row>
    <row r="949" spans="1:20" ht="15" x14ac:dyDescent="0.2">
      <c r="A949" s="10"/>
      <c r="B949" s="11"/>
      <c r="C949" s="8"/>
      <c r="D949" s="8"/>
      <c r="E949" s="8"/>
      <c r="F949" s="4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5" x14ac:dyDescent="0.2">
      <c r="A950" s="10"/>
      <c r="B950" s="8"/>
      <c r="C950" s="8"/>
      <c r="D950" s="8"/>
      <c r="E950" s="8"/>
      <c r="F950" s="4"/>
      <c r="G950" s="10"/>
      <c r="H950" s="8"/>
      <c r="I950" s="12"/>
      <c r="J950" s="12"/>
      <c r="K950" s="12"/>
      <c r="L950" s="8"/>
      <c r="M950" s="8"/>
      <c r="N950" s="12"/>
      <c r="O950" s="12"/>
      <c r="P950" s="12"/>
      <c r="Q950" s="12"/>
      <c r="R950" s="12"/>
      <c r="S950" s="8"/>
      <c r="T950" s="8"/>
    </row>
    <row r="951" spans="1:20" ht="15" x14ac:dyDescent="0.2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5" x14ac:dyDescent="0.2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8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5" x14ac:dyDescent="0.2">
      <c r="A953" s="10"/>
      <c r="B953" s="8"/>
      <c r="C953" s="8"/>
      <c r="D953" s="8"/>
      <c r="E953" s="8"/>
      <c r="F953" s="7"/>
      <c r="G953" s="10"/>
      <c r="H953" s="8"/>
      <c r="I953" s="12"/>
      <c r="J953" s="8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5" x14ac:dyDescent="0.2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5" x14ac:dyDescent="0.2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5" x14ac:dyDescent="0.2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5" x14ac:dyDescent="0.2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5" x14ac:dyDescent="0.2">
      <c r="A958" s="10"/>
      <c r="B958" s="8"/>
      <c r="C958" s="8"/>
      <c r="D958" s="8"/>
      <c r="E958" s="8"/>
      <c r="F958" s="7"/>
      <c r="G958" s="10"/>
      <c r="H958" s="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5" x14ac:dyDescent="0.2">
      <c r="A959" s="10"/>
      <c r="B959" s="8"/>
      <c r="C959" s="8"/>
      <c r="D959" s="8"/>
      <c r="E959" s="8"/>
      <c r="F959" s="4"/>
      <c r="G959" s="10"/>
      <c r="H959" s="8"/>
      <c r="I959" s="12"/>
      <c r="J959" s="12"/>
      <c r="K959" s="12"/>
      <c r="L959" s="12"/>
      <c r="M959" s="12"/>
      <c r="N959" s="8"/>
      <c r="O959" s="12"/>
      <c r="P959" s="12"/>
      <c r="Q959" s="12"/>
      <c r="R959" s="12"/>
      <c r="S959" s="8"/>
      <c r="T959" s="8"/>
    </row>
    <row r="960" spans="1:20" ht="15" x14ac:dyDescent="0.2">
      <c r="A960" s="10"/>
      <c r="B960" s="8"/>
      <c r="C960" s="8"/>
      <c r="D960" s="8"/>
      <c r="E960" s="8"/>
      <c r="F960" s="4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5" x14ac:dyDescent="0.2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5" x14ac:dyDescent="0.2">
      <c r="A962" s="10"/>
      <c r="B962" s="8"/>
      <c r="C962" s="8"/>
      <c r="D962" s="8"/>
      <c r="E962" s="8"/>
      <c r="F962" s="7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5" x14ac:dyDescent="0.2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5" x14ac:dyDescent="0.2">
      <c r="A964" s="10"/>
      <c r="B964" s="8"/>
      <c r="C964" s="8"/>
      <c r="D964" s="8"/>
      <c r="E964" s="8"/>
      <c r="F964" s="9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5" x14ac:dyDescent="0.2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5" x14ac:dyDescent="0.2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5" x14ac:dyDescent="0.2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5" x14ac:dyDescent="0.2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5" x14ac:dyDescent="0.2">
      <c r="A969" s="10"/>
      <c r="B969" s="8"/>
      <c r="C969" s="8"/>
      <c r="D969" s="8"/>
      <c r="E969" s="8"/>
      <c r="F969" s="7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5" x14ac:dyDescent="0.2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8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5" x14ac:dyDescent="0.2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5" x14ac:dyDescent="0.2">
      <c r="A972" s="10"/>
      <c r="B972" s="8"/>
      <c r="C972" s="8"/>
      <c r="D972" s="8"/>
      <c r="E972" s="8"/>
      <c r="F972" s="4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5" x14ac:dyDescent="0.2">
      <c r="A973" s="10"/>
      <c r="B973" s="8"/>
      <c r="C973" s="8"/>
      <c r="D973" s="8"/>
      <c r="E973" s="8"/>
      <c r="F973" s="7"/>
      <c r="G973" s="10"/>
      <c r="H973" s="8"/>
      <c r="I973" s="12"/>
      <c r="J973" s="8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5" x14ac:dyDescent="0.2">
      <c r="A974" s="10"/>
      <c r="B974" s="8"/>
      <c r="C974" s="8"/>
      <c r="D974" s="8"/>
      <c r="E974" s="8"/>
      <c r="F974" s="4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5" x14ac:dyDescent="0.2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5" x14ac:dyDescent="0.2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5" x14ac:dyDescent="0.2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5" x14ac:dyDescent="0.2">
      <c r="A978" s="10"/>
      <c r="B978" s="8"/>
      <c r="C978" s="8"/>
      <c r="D978" s="8"/>
      <c r="E978" s="8"/>
      <c r="F978" s="7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5" x14ac:dyDescent="0.2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5" x14ac:dyDescent="0.2">
      <c r="A980" s="10"/>
      <c r="B980" s="8"/>
      <c r="C980" s="8"/>
      <c r="D980" s="8"/>
      <c r="E980" s="8"/>
      <c r="F980" s="4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5" x14ac:dyDescent="0.2">
      <c r="A981" s="10"/>
      <c r="B981" s="8"/>
      <c r="C981" s="8"/>
      <c r="D981" s="8"/>
      <c r="E981" s="8"/>
      <c r="F981" s="7"/>
      <c r="G981" s="10"/>
      <c r="H981" s="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8"/>
      <c r="T981" s="8"/>
    </row>
    <row r="982" spans="1:20" ht="15" x14ac:dyDescent="0.2">
      <c r="A982" s="10"/>
      <c r="B982" s="8"/>
      <c r="C982" s="8"/>
      <c r="D982" s="8"/>
      <c r="E982" s="8"/>
      <c r="F982" s="7"/>
      <c r="G982" s="10"/>
      <c r="H982" s="60"/>
      <c r="I982" s="61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5" x14ac:dyDescent="0.2">
      <c r="A983" s="10"/>
      <c r="B983" s="8"/>
      <c r="C983" s="8"/>
      <c r="D983" s="8"/>
      <c r="E983" s="8"/>
      <c r="F983" s="4"/>
      <c r="G983" s="10"/>
      <c r="H983" s="60"/>
      <c r="I983" s="61"/>
      <c r="J983" s="12"/>
      <c r="K983" s="12"/>
      <c r="L983" s="12"/>
      <c r="M983" s="12"/>
      <c r="N983" s="12"/>
      <c r="O983" s="12"/>
      <c r="P983" s="8"/>
      <c r="Q983" s="12"/>
      <c r="R983" s="12"/>
      <c r="S983" s="8"/>
      <c r="T983" s="8"/>
    </row>
    <row r="984" spans="1:20" ht="15" x14ac:dyDescent="0.2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5" x14ac:dyDescent="0.2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12"/>
      <c r="M985" s="12"/>
      <c r="N985" s="12"/>
      <c r="O985" s="12"/>
      <c r="P985" s="12"/>
      <c r="Q985" s="12"/>
      <c r="R985" s="8"/>
      <c r="S985" s="8"/>
      <c r="T985" s="8"/>
    </row>
    <row r="986" spans="1:20" ht="15" x14ac:dyDescent="0.2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8"/>
      <c r="M986" s="8"/>
      <c r="N986" s="12"/>
      <c r="O986" s="12"/>
      <c r="P986" s="12"/>
      <c r="Q986" s="12"/>
      <c r="R986" s="12"/>
      <c r="S986" s="8"/>
      <c r="T986" s="8"/>
    </row>
    <row r="987" spans="1:20" ht="15" x14ac:dyDescent="0.2">
      <c r="A987" s="10"/>
      <c r="B987" s="8"/>
      <c r="C987" s="8"/>
      <c r="D987" s="8"/>
      <c r="E987" s="8"/>
      <c r="F987" s="7"/>
      <c r="G987" s="10"/>
      <c r="H987" s="60"/>
      <c r="I987" s="61"/>
      <c r="J987" s="12"/>
      <c r="K987" s="12"/>
      <c r="L987" s="12"/>
      <c r="M987" s="12"/>
      <c r="N987" s="12"/>
      <c r="O987" s="12"/>
      <c r="P987" s="8"/>
      <c r="Q987" s="12"/>
      <c r="R987" s="12"/>
      <c r="S987" s="8"/>
      <c r="T987" s="8"/>
    </row>
    <row r="988" spans="1:20" ht="15" x14ac:dyDescent="0.2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8"/>
      <c r="S988" s="8"/>
      <c r="T988" s="8"/>
    </row>
    <row r="989" spans="1:20" ht="15" x14ac:dyDescent="0.2">
      <c r="A989" s="10"/>
      <c r="B989" s="8"/>
      <c r="C989" s="8"/>
      <c r="D989" s="8"/>
      <c r="E989" s="8"/>
      <c r="F989" s="4"/>
      <c r="G989" s="10"/>
      <c r="H989" s="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5" x14ac:dyDescent="0.2">
      <c r="A990" s="10"/>
      <c r="B990" s="8"/>
      <c r="C990" s="8"/>
      <c r="D990" s="8"/>
      <c r="E990" s="8"/>
      <c r="F990" s="4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5" x14ac:dyDescent="0.2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5" x14ac:dyDescent="0.2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8"/>
      <c r="L992" s="12"/>
      <c r="M992" s="12"/>
      <c r="N992" s="12"/>
      <c r="O992" s="12"/>
      <c r="P992" s="12"/>
      <c r="Q992" s="12"/>
      <c r="R992" s="12"/>
      <c r="S992" s="8"/>
      <c r="T992" s="8"/>
    </row>
    <row r="993" spans="1:20" ht="15" x14ac:dyDescent="0.2">
      <c r="A993" s="10"/>
      <c r="B993" s="8"/>
      <c r="C993" s="8"/>
      <c r="D993" s="8"/>
      <c r="E993" s="8"/>
      <c r="F993" s="4"/>
      <c r="G993" s="10"/>
      <c r="H993" s="8"/>
      <c r="I993" s="12"/>
      <c r="J993" s="12"/>
      <c r="K993" s="12"/>
      <c r="L993" s="8"/>
      <c r="M993" s="8"/>
      <c r="N993" s="12"/>
      <c r="O993" s="12"/>
      <c r="P993" s="12"/>
      <c r="Q993" s="12"/>
      <c r="R993" s="12"/>
      <c r="S993" s="8"/>
      <c r="T993" s="8"/>
    </row>
    <row r="994" spans="1:20" ht="15" x14ac:dyDescent="0.2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60"/>
      <c r="L994" s="61"/>
      <c r="M994" s="12"/>
      <c r="N994" s="12"/>
      <c r="O994" s="12"/>
      <c r="P994" s="12"/>
      <c r="Q994" s="12"/>
      <c r="R994" s="12"/>
      <c r="S994" s="8"/>
      <c r="T994" s="8"/>
    </row>
    <row r="995" spans="1:20" ht="15" x14ac:dyDescent="0.2">
      <c r="A995" s="10"/>
      <c r="B995" s="8"/>
      <c r="C995" s="8"/>
      <c r="D995" s="8"/>
      <c r="E995" s="8"/>
      <c r="F995" s="4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5" x14ac:dyDescent="0.2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5" x14ac:dyDescent="0.2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5" x14ac:dyDescent="0.2">
      <c r="A998" s="10"/>
      <c r="B998" s="8"/>
      <c r="C998" s="8"/>
      <c r="D998" s="8"/>
      <c r="E998" s="8"/>
      <c r="F998" s="4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5" x14ac:dyDescent="0.2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5" x14ac:dyDescent="0.2">
      <c r="A1000" s="10"/>
      <c r="B1000" s="8"/>
      <c r="C1000" s="8"/>
      <c r="D1000" s="8"/>
      <c r="E1000" s="8"/>
      <c r="F1000" s="7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5" x14ac:dyDescent="0.2">
      <c r="A1001" s="10"/>
      <c r="B1001" s="8"/>
      <c r="C1001" s="8"/>
      <c r="D1001" s="8"/>
      <c r="E1001" s="8"/>
      <c r="F1001" s="7"/>
      <c r="G1001" s="10"/>
      <c r="H1001" s="8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5" x14ac:dyDescent="0.2">
      <c r="A1002" s="10"/>
      <c r="B1002" s="8"/>
      <c r="C1002" s="8"/>
      <c r="D1002" s="8"/>
      <c r="E1002" s="8"/>
      <c r="F1002" s="4"/>
      <c r="G1002" s="10"/>
      <c r="H1002" s="8"/>
      <c r="I1002" s="12"/>
      <c r="J1002" s="8"/>
      <c r="K1002" s="8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5" x14ac:dyDescent="0.2">
      <c r="A1003" s="10"/>
      <c r="B1003" s="8"/>
      <c r="C1003" s="8"/>
      <c r="D1003" s="8"/>
      <c r="E1003" s="8"/>
      <c r="F1003" s="9"/>
      <c r="G1003" s="10"/>
      <c r="H1003" s="8"/>
      <c r="I1003" s="8"/>
      <c r="J1003" s="12"/>
      <c r="K1003" s="12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5" x14ac:dyDescent="0.2">
      <c r="A1004" s="10"/>
      <c r="B1004" s="8"/>
      <c r="C1004" s="8"/>
      <c r="D1004" s="8"/>
      <c r="E1004" s="8"/>
      <c r="F1004" s="4"/>
      <c r="G1004" s="10"/>
      <c r="H1004" s="8"/>
      <c r="I1004" s="12"/>
      <c r="J1004" s="12"/>
      <c r="K1004" s="12"/>
      <c r="L1004" s="8"/>
      <c r="M1004" s="8"/>
      <c r="N1004" s="12"/>
      <c r="O1004" s="12"/>
      <c r="P1004" s="12"/>
      <c r="Q1004" s="12"/>
      <c r="R1004" s="12"/>
      <c r="S1004" s="8"/>
      <c r="T1004" s="8"/>
    </row>
    <row r="1005" spans="1:20" ht="15" x14ac:dyDescent="0.2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5" x14ac:dyDescent="0.2">
      <c r="A1006" s="10"/>
      <c r="B1006" s="8"/>
      <c r="C1006" s="8"/>
      <c r="D1006" s="8"/>
      <c r="E1006" s="8"/>
      <c r="F1006" s="7"/>
      <c r="G1006" s="10"/>
      <c r="H1006" s="8"/>
      <c r="I1006" s="8"/>
      <c r="J1006" s="12"/>
      <c r="K1006" s="12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5" x14ac:dyDescent="0.2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5" x14ac:dyDescent="0.2">
      <c r="A1008" s="10"/>
      <c r="B1008" s="8"/>
      <c r="C1008" s="8"/>
      <c r="D1008" s="8"/>
      <c r="E1008" s="8"/>
      <c r="F1008" s="9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5" x14ac:dyDescent="0.2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5" x14ac:dyDescent="0.2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5" x14ac:dyDescent="0.2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5" x14ac:dyDescent="0.2">
      <c r="A1012" s="10"/>
      <c r="B1012" s="8"/>
      <c r="C1012" s="8"/>
      <c r="D1012" s="8"/>
      <c r="E1012" s="8"/>
      <c r="F1012" s="7"/>
      <c r="G1012" s="10"/>
      <c r="H1012" s="8"/>
      <c r="I1012" s="12"/>
      <c r="J1012" s="12"/>
      <c r="K1012" s="12"/>
      <c r="L1012" s="12"/>
      <c r="M1012" s="12"/>
      <c r="N1012" s="8"/>
      <c r="O1012" s="12"/>
      <c r="P1012" s="12"/>
      <c r="Q1012" s="12"/>
      <c r="R1012" s="12"/>
      <c r="S1012" s="8"/>
      <c r="T1012" s="8"/>
    </row>
    <row r="1013" spans="1:20" ht="15" x14ac:dyDescent="0.2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5" x14ac:dyDescent="0.2">
      <c r="A1014" s="10"/>
      <c r="B1014" s="8"/>
      <c r="C1014" s="8"/>
      <c r="D1014" s="8"/>
      <c r="E1014" s="8"/>
      <c r="F1014" s="4"/>
      <c r="G1014" s="10"/>
      <c r="H1014" s="60"/>
      <c r="I1014" s="61"/>
      <c r="J1014" s="12"/>
      <c r="K1014" s="12"/>
      <c r="L1014" s="12"/>
      <c r="M1014" s="12"/>
      <c r="N1014" s="12"/>
      <c r="O1014" s="12"/>
      <c r="P1014" s="8"/>
      <c r="Q1014" s="12"/>
      <c r="R1014" s="12"/>
      <c r="S1014" s="8"/>
      <c r="T1014" s="8"/>
    </row>
    <row r="1015" spans="1:20" ht="15" x14ac:dyDescent="0.2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5" x14ac:dyDescent="0.2">
      <c r="A1016" s="10"/>
      <c r="B1016" s="8"/>
      <c r="C1016" s="8"/>
      <c r="D1016" s="8"/>
      <c r="E1016" s="8"/>
      <c r="F1016" s="4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5" x14ac:dyDescent="0.2">
      <c r="A1017" s="10"/>
      <c r="B1017" s="8"/>
      <c r="C1017" s="8"/>
      <c r="D1017" s="8"/>
      <c r="E1017" s="8"/>
      <c r="F1017" s="7"/>
      <c r="G1017" s="10"/>
      <c r="H1017" s="8"/>
      <c r="I1017" s="12"/>
      <c r="J1017" s="12"/>
      <c r="K1017" s="12"/>
      <c r="L1017" s="8"/>
      <c r="M1017" s="8"/>
      <c r="N1017" s="12"/>
      <c r="O1017" s="12"/>
      <c r="P1017" s="12"/>
      <c r="Q1017" s="12"/>
      <c r="R1017" s="12"/>
      <c r="S1017" s="8"/>
      <c r="T1017" s="8"/>
    </row>
    <row r="1018" spans="1:20" ht="15" x14ac:dyDescent="0.2">
      <c r="A1018" s="10"/>
      <c r="B1018" s="8"/>
      <c r="C1018" s="8"/>
      <c r="D1018" s="8"/>
      <c r="E1018" s="8"/>
      <c r="F1018" s="7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5" x14ac:dyDescent="0.2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5" x14ac:dyDescent="0.2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5" x14ac:dyDescent="0.2">
      <c r="A1021" s="10"/>
      <c r="B1021" s="8"/>
      <c r="C1021" s="8"/>
      <c r="D1021" s="8"/>
      <c r="E1021" s="8"/>
      <c r="F1021" s="4"/>
      <c r="G1021" s="10"/>
      <c r="H1021" s="8"/>
      <c r="I1021" s="12"/>
      <c r="J1021" s="12"/>
      <c r="K1021" s="12"/>
      <c r="L1021" s="8"/>
      <c r="M1021" s="8"/>
      <c r="N1021" s="12"/>
      <c r="O1021" s="12"/>
      <c r="P1021" s="12"/>
      <c r="Q1021" s="12"/>
      <c r="R1021" s="12"/>
      <c r="S1021" s="8"/>
      <c r="T1021" s="8"/>
    </row>
    <row r="1022" spans="1:20" ht="15" x14ac:dyDescent="0.2">
      <c r="A1022" s="10"/>
      <c r="B1022" s="8"/>
      <c r="C1022" s="8"/>
      <c r="D1022" s="8"/>
      <c r="E1022" s="8"/>
      <c r="F1022" s="4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5" x14ac:dyDescent="0.2">
      <c r="A1023" s="10"/>
      <c r="B1023" s="8"/>
      <c r="C1023" s="8"/>
      <c r="D1023" s="8"/>
      <c r="E1023" s="8"/>
      <c r="F1023" s="7"/>
      <c r="G1023" s="10"/>
      <c r="H1023" s="8"/>
      <c r="I1023" s="12"/>
      <c r="J1023" s="8"/>
      <c r="K1023" s="8"/>
      <c r="L1023" s="12"/>
      <c r="M1023" s="12"/>
      <c r="N1023" s="12"/>
      <c r="O1023" s="12"/>
      <c r="P1023" s="12"/>
      <c r="Q1023" s="12"/>
      <c r="R1023" s="12"/>
      <c r="S1023" s="8"/>
      <c r="T1023" s="8"/>
    </row>
    <row r="1024" spans="1:20" ht="15" x14ac:dyDescent="0.2">
      <c r="A1024" s="10"/>
      <c r="B1024" s="8"/>
      <c r="C1024" s="8"/>
      <c r="D1024" s="8"/>
      <c r="E1024" s="8"/>
      <c r="F1024" s="4"/>
      <c r="G1024" s="10"/>
      <c r="H1024" s="8"/>
      <c r="I1024" s="12"/>
      <c r="J1024" s="12"/>
      <c r="K1024" s="12"/>
      <c r="L1024" s="8"/>
      <c r="M1024" s="8"/>
      <c r="N1024" s="12"/>
      <c r="O1024" s="12"/>
      <c r="P1024" s="12"/>
      <c r="Q1024" s="12"/>
      <c r="R1024" s="12"/>
      <c r="S1024" s="8"/>
      <c r="T1024" s="8"/>
    </row>
    <row r="1025" spans="1:20" ht="15" x14ac:dyDescent="0.2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60"/>
      <c r="L1025" s="61"/>
      <c r="M1025" s="12"/>
      <c r="N1025" s="12"/>
      <c r="O1025" s="12"/>
      <c r="P1025" s="12"/>
      <c r="Q1025" s="12"/>
      <c r="R1025" s="12"/>
      <c r="S1025" s="8"/>
      <c r="T1025" s="8"/>
    </row>
    <row r="1026" spans="1:20" ht="15" x14ac:dyDescent="0.2">
      <c r="A1026" s="10"/>
      <c r="B1026" s="8"/>
      <c r="C1026" s="8"/>
      <c r="D1026" s="8"/>
      <c r="E1026" s="8"/>
      <c r="F1026" s="4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5" x14ac:dyDescent="0.2">
      <c r="A1027" s="10"/>
      <c r="B1027" s="8"/>
      <c r="C1027" s="8"/>
      <c r="D1027" s="8"/>
      <c r="E1027" s="8"/>
      <c r="F1027" s="4"/>
      <c r="G1027" s="10"/>
      <c r="H1027" s="8"/>
      <c r="I1027" s="12"/>
      <c r="J1027" s="12"/>
      <c r="K1027" s="12"/>
      <c r="L1027" s="12"/>
      <c r="M1027" s="12"/>
      <c r="N1027" s="8"/>
      <c r="O1027" s="12"/>
      <c r="P1027" s="12"/>
      <c r="Q1027" s="12"/>
      <c r="R1027" s="12"/>
      <c r="S1027" s="8"/>
      <c r="T1027" s="8"/>
    </row>
    <row r="1028" spans="1:20" ht="15" x14ac:dyDescent="0.2">
      <c r="A1028" s="10"/>
      <c r="B1028" s="8"/>
      <c r="C1028" s="8"/>
      <c r="D1028" s="8"/>
      <c r="E1028" s="8"/>
      <c r="F1028" s="7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5" x14ac:dyDescent="0.2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60"/>
      <c r="L1029" s="61"/>
      <c r="M1029" s="12"/>
      <c r="N1029" s="12"/>
      <c r="O1029" s="12"/>
      <c r="P1029" s="12"/>
      <c r="Q1029" s="12"/>
      <c r="R1029" s="12"/>
      <c r="S1029" s="8"/>
      <c r="T1029" s="8"/>
    </row>
    <row r="1030" spans="1:20" ht="15" x14ac:dyDescent="0.2">
      <c r="A1030" s="10"/>
      <c r="B1030" s="8"/>
      <c r="C1030" s="8"/>
      <c r="D1030" s="8"/>
      <c r="E1030" s="8"/>
      <c r="F1030" s="4"/>
      <c r="G1030" s="10"/>
      <c r="H1030" s="8"/>
      <c r="I1030" s="12"/>
      <c r="J1030" s="8"/>
      <c r="K1030" s="8"/>
      <c r="L1030" s="12"/>
      <c r="M1030" s="12"/>
      <c r="N1030" s="12"/>
      <c r="O1030" s="12"/>
      <c r="P1030" s="12"/>
      <c r="Q1030" s="12"/>
      <c r="R1030" s="12"/>
      <c r="S1030" s="8"/>
      <c r="T1030" s="8"/>
    </row>
    <row r="1031" spans="1:20" ht="15" x14ac:dyDescent="0.2">
      <c r="A1031" s="10"/>
      <c r="B1031" s="8"/>
      <c r="C1031" s="8"/>
      <c r="D1031" s="8"/>
      <c r="E1031" s="8"/>
      <c r="F1031" s="7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5" x14ac:dyDescent="0.2">
      <c r="A1032" s="10"/>
      <c r="B1032" s="8"/>
      <c r="C1032" s="8"/>
      <c r="D1032" s="8"/>
      <c r="E1032" s="8"/>
      <c r="F1032" s="4"/>
      <c r="G1032" s="10"/>
      <c r="H1032" s="8"/>
      <c r="I1032" s="12"/>
      <c r="J1032" s="12"/>
      <c r="K1032" s="12"/>
      <c r="L1032" s="8"/>
      <c r="M1032" s="8"/>
      <c r="N1032" s="12"/>
      <c r="O1032" s="12"/>
      <c r="P1032" s="12"/>
      <c r="Q1032" s="12"/>
      <c r="R1032" s="12"/>
      <c r="S1032" s="8"/>
      <c r="T1032" s="8"/>
    </row>
    <row r="1033" spans="1:20" ht="15" x14ac:dyDescent="0.2">
      <c r="A1033" s="10"/>
      <c r="B1033" s="8"/>
      <c r="C1033" s="8"/>
      <c r="D1033" s="8"/>
      <c r="E1033" s="8"/>
      <c r="F1033" s="7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5" x14ac:dyDescent="0.2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5" x14ac:dyDescent="0.2">
      <c r="A1035" s="10"/>
      <c r="B1035" s="8"/>
      <c r="C1035" s="8"/>
      <c r="D1035" s="8"/>
      <c r="E1035" s="8"/>
      <c r="F1035" s="4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5" x14ac:dyDescent="0.2">
      <c r="A1036" s="10"/>
      <c r="B1036" s="8"/>
      <c r="C1036" s="8"/>
      <c r="D1036" s="8"/>
      <c r="E1036" s="8"/>
      <c r="F1036" s="4"/>
      <c r="G1036" s="10"/>
      <c r="H1036" s="8"/>
      <c r="I1036" s="8"/>
      <c r="J1036" s="12"/>
      <c r="K1036" s="12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5" x14ac:dyDescent="0.2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5" x14ac:dyDescent="0.2">
      <c r="A1038" s="10"/>
      <c r="B1038" s="8"/>
      <c r="C1038" s="8"/>
      <c r="D1038" s="8"/>
      <c r="E1038" s="8"/>
      <c r="F1038" s="7"/>
      <c r="G1038" s="10"/>
      <c r="H1038" s="8"/>
      <c r="I1038" s="12"/>
      <c r="J1038" s="8"/>
      <c r="K1038" s="8"/>
      <c r="L1038" s="12"/>
      <c r="M1038" s="12"/>
      <c r="N1038" s="12"/>
      <c r="O1038" s="12"/>
      <c r="P1038" s="12"/>
      <c r="Q1038" s="12"/>
      <c r="R1038" s="12"/>
      <c r="S1038" s="8"/>
      <c r="T1038" s="8"/>
    </row>
    <row r="1039" spans="1:20" ht="15" x14ac:dyDescent="0.2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5" x14ac:dyDescent="0.2">
      <c r="A1040" s="10"/>
      <c r="B1040" s="8"/>
      <c r="C1040" s="8"/>
      <c r="D1040" s="8"/>
      <c r="E1040" s="8"/>
      <c r="F1040" s="4"/>
      <c r="G1040" s="10"/>
      <c r="H1040" s="8"/>
      <c r="I1040" s="12"/>
      <c r="J1040" s="12"/>
      <c r="K1040" s="12"/>
      <c r="L1040" s="12"/>
      <c r="M1040" s="12"/>
      <c r="N1040" s="8"/>
      <c r="O1040" s="12"/>
      <c r="P1040" s="12"/>
      <c r="Q1040" s="12"/>
      <c r="R1040" s="12"/>
      <c r="S1040" s="8"/>
      <c r="T1040" s="8"/>
    </row>
    <row r="1041" spans="1:20" ht="15" x14ac:dyDescent="0.2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5" x14ac:dyDescent="0.2">
      <c r="A1042" s="10"/>
      <c r="B1042" s="8"/>
      <c r="C1042" s="8"/>
      <c r="D1042" s="8"/>
      <c r="E1042" s="8"/>
      <c r="F1042" s="7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5" x14ac:dyDescent="0.2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5" x14ac:dyDescent="0.2">
      <c r="A1044" s="10"/>
      <c r="B1044" s="8"/>
      <c r="C1044" s="8"/>
      <c r="D1044" s="8"/>
      <c r="E1044" s="8"/>
      <c r="F1044" s="4"/>
      <c r="G1044" s="10"/>
      <c r="H1044" s="8"/>
      <c r="I1044" s="12"/>
      <c r="J1044" s="12"/>
      <c r="K1044" s="12"/>
      <c r="L1044" s="8"/>
      <c r="M1044" s="8"/>
      <c r="N1044" s="12"/>
      <c r="O1044" s="12"/>
      <c r="P1044" s="12"/>
      <c r="Q1044" s="12"/>
      <c r="R1044" s="12"/>
      <c r="S1044" s="8"/>
      <c r="T1044" s="8"/>
    </row>
    <row r="1045" spans="1:20" ht="15" x14ac:dyDescent="0.2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5" x14ac:dyDescent="0.2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5" x14ac:dyDescent="0.2">
      <c r="A1047" s="10"/>
      <c r="B1047" s="8"/>
      <c r="C1047" s="8"/>
      <c r="D1047" s="8"/>
      <c r="E1047" s="8"/>
      <c r="F1047" s="4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5" x14ac:dyDescent="0.2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5" x14ac:dyDescent="0.2">
      <c r="A1049" s="10"/>
      <c r="B1049" s="8"/>
      <c r="C1049" s="8"/>
      <c r="D1049" s="8"/>
      <c r="E1049" s="8"/>
      <c r="F1049" s="7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5" x14ac:dyDescent="0.2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5" x14ac:dyDescent="0.2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5" x14ac:dyDescent="0.2">
      <c r="A1052" s="10"/>
      <c r="B1052" s="8"/>
      <c r="C1052" s="8"/>
      <c r="D1052" s="8"/>
      <c r="E1052" s="8"/>
      <c r="F1052" s="7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5" x14ac:dyDescent="0.2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5" x14ac:dyDescent="0.2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8"/>
      <c r="M1054" s="8"/>
      <c r="N1054" s="12"/>
      <c r="O1054" s="12"/>
      <c r="P1054" s="12"/>
      <c r="Q1054" s="12"/>
      <c r="R1054" s="12"/>
      <c r="S1054" s="8"/>
      <c r="T1054" s="8"/>
    </row>
    <row r="1055" spans="1:20" ht="15" x14ac:dyDescent="0.2">
      <c r="A1055" s="10"/>
      <c r="B1055" s="8"/>
      <c r="C1055" s="8"/>
      <c r="D1055" s="8"/>
      <c r="E1055" s="8"/>
      <c r="F1055" s="4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5" x14ac:dyDescent="0.2">
      <c r="A1056" s="10"/>
      <c r="B1056" s="8"/>
      <c r="C1056" s="8"/>
      <c r="D1056" s="8"/>
      <c r="E1056" s="8"/>
      <c r="F1056" s="7"/>
      <c r="G1056" s="10"/>
      <c r="H1056" s="8"/>
      <c r="I1056" s="12"/>
      <c r="J1056" s="12"/>
      <c r="K1056" s="12"/>
      <c r="L1056" s="12"/>
      <c r="M1056" s="12"/>
      <c r="N1056" s="12"/>
      <c r="O1056" s="12"/>
      <c r="P1056" s="12"/>
      <c r="Q1056" s="12"/>
      <c r="R1056" s="8"/>
      <c r="S1056" s="8"/>
      <c r="T1056" s="8"/>
    </row>
    <row r="1057" spans="1:20" ht="15" x14ac:dyDescent="0.2">
      <c r="A1057" s="10"/>
      <c r="B1057" s="8"/>
      <c r="C1057" s="8"/>
      <c r="D1057" s="8"/>
      <c r="E1057" s="8"/>
      <c r="F1057" s="9"/>
      <c r="G1057" s="10"/>
      <c r="H1057" s="8"/>
      <c r="I1057" s="12"/>
      <c r="J1057" s="8"/>
      <c r="K1057" s="8"/>
      <c r="L1057" s="12"/>
      <c r="M1057" s="12"/>
      <c r="N1057" s="12"/>
      <c r="O1057" s="12"/>
      <c r="P1057" s="12"/>
      <c r="Q1057" s="12"/>
      <c r="R1057" s="12"/>
      <c r="S1057" s="8"/>
      <c r="T1057" s="8"/>
    </row>
    <row r="1058" spans="1:20" ht="15" x14ac:dyDescent="0.2">
      <c r="A1058" s="10"/>
      <c r="B1058" s="8"/>
      <c r="C1058" s="8"/>
      <c r="D1058" s="8"/>
      <c r="E1058" s="8"/>
      <c r="F1058" s="9"/>
      <c r="G1058" s="10"/>
      <c r="H1058" s="8"/>
      <c r="I1058" s="12"/>
      <c r="J1058" s="12"/>
      <c r="K1058" s="12"/>
      <c r="L1058" s="8"/>
      <c r="M1058" s="8"/>
      <c r="N1058" s="12"/>
      <c r="O1058" s="12"/>
      <c r="P1058" s="12"/>
      <c r="Q1058" s="12"/>
      <c r="R1058" s="12"/>
      <c r="S1058" s="8"/>
      <c r="T1058" s="8"/>
    </row>
    <row r="1059" spans="1:20" ht="15" x14ac:dyDescent="0.2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8"/>
      <c r="S1059" s="8"/>
      <c r="T1059" s="8"/>
    </row>
    <row r="1060" spans="1:20" ht="15" x14ac:dyDescent="0.2">
      <c r="A1060" s="10"/>
      <c r="B1060" s="8"/>
      <c r="C1060" s="8"/>
      <c r="D1060" s="8"/>
      <c r="E1060" s="8"/>
      <c r="F1060" s="4"/>
      <c r="G1060" s="10"/>
      <c r="H1060" s="8"/>
      <c r="I1060" s="12"/>
      <c r="J1060" s="8"/>
      <c r="K1060" s="8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5" x14ac:dyDescent="0.2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8"/>
      <c r="T1061" s="8"/>
    </row>
    <row r="1062" spans="1:20" ht="15" x14ac:dyDescent="0.2">
      <c r="A1062" s="10"/>
      <c r="B1062" s="8"/>
      <c r="C1062" s="8"/>
      <c r="D1062" s="8"/>
      <c r="E1062" s="8"/>
      <c r="F1062" s="7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5" x14ac:dyDescent="0.2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5" x14ac:dyDescent="0.2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8"/>
      <c r="M1064" s="8"/>
      <c r="N1064" s="12"/>
      <c r="O1064" s="12"/>
      <c r="P1064" s="12"/>
      <c r="Q1064" s="12"/>
      <c r="R1064" s="12"/>
      <c r="S1064" s="8"/>
      <c r="T1064" s="8"/>
    </row>
    <row r="1065" spans="1:20" ht="15" x14ac:dyDescent="0.2">
      <c r="A1065" s="10"/>
      <c r="B1065" s="8"/>
      <c r="C1065" s="8"/>
      <c r="D1065" s="8"/>
      <c r="E1065" s="8"/>
      <c r="F1065" s="7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5" x14ac:dyDescent="0.2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5" x14ac:dyDescent="0.2">
      <c r="A1067" s="10"/>
      <c r="B1067" s="8"/>
      <c r="C1067" s="8"/>
      <c r="D1067" s="8"/>
      <c r="E1067" s="8"/>
      <c r="F1067" s="4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5" x14ac:dyDescent="0.2">
      <c r="A1068" s="10"/>
      <c r="B1068" s="8"/>
      <c r="C1068" s="8"/>
      <c r="D1068" s="8"/>
      <c r="E1068" s="8"/>
      <c r="F1068" s="4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8"/>
      <c r="S1068" s="8"/>
      <c r="T1068" s="8"/>
    </row>
    <row r="1069" spans="1:20" ht="15" x14ac:dyDescent="0.2">
      <c r="A1069" s="10"/>
      <c r="B1069" s="8"/>
      <c r="C1069" s="8"/>
      <c r="D1069" s="8"/>
      <c r="E1069" s="8"/>
      <c r="F1069" s="7"/>
      <c r="G1069" s="10"/>
      <c r="H1069" s="8"/>
      <c r="I1069" s="12"/>
      <c r="J1069" s="8"/>
      <c r="K1069" s="8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5" x14ac:dyDescent="0.2">
      <c r="A1070" s="10"/>
      <c r="B1070" s="8"/>
      <c r="C1070" s="8"/>
      <c r="D1070" s="8"/>
      <c r="E1070" s="8"/>
      <c r="F1070" s="7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8"/>
      <c r="T1070" s="8"/>
    </row>
    <row r="1071" spans="1:20" ht="15" x14ac:dyDescent="0.2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5" x14ac:dyDescent="0.2">
      <c r="A1072" s="10"/>
      <c r="B1072" s="8"/>
      <c r="C1072" s="8"/>
      <c r="D1072" s="8"/>
      <c r="E1072" s="8"/>
      <c r="F1072" s="4"/>
      <c r="G1072" s="10"/>
      <c r="H1072" s="8"/>
      <c r="I1072" s="12"/>
      <c r="J1072" s="12"/>
      <c r="K1072" s="12"/>
      <c r="L1072" s="12"/>
      <c r="M1072" s="12"/>
      <c r="N1072" s="12"/>
      <c r="O1072" s="12"/>
      <c r="P1072" s="12"/>
      <c r="Q1072" s="12"/>
      <c r="R1072" s="8"/>
      <c r="S1072" s="8"/>
      <c r="T1072" s="8"/>
    </row>
    <row r="1073" spans="1:20" ht="15" x14ac:dyDescent="0.2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5" x14ac:dyDescent="0.2">
      <c r="A1074" s="10"/>
      <c r="B1074" s="8"/>
      <c r="C1074" s="8"/>
      <c r="D1074" s="8"/>
      <c r="E1074" s="8"/>
      <c r="F1074" s="4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5" x14ac:dyDescent="0.2">
      <c r="A1075" s="10"/>
      <c r="B1075" s="8"/>
      <c r="C1075" s="8"/>
      <c r="D1075" s="8"/>
      <c r="E1075" s="8"/>
      <c r="F1075" s="7"/>
      <c r="G1075" s="10"/>
      <c r="H1075" s="8"/>
      <c r="I1075" s="12"/>
      <c r="J1075" s="12"/>
      <c r="K1075" s="12"/>
      <c r="L1075" s="8"/>
      <c r="M1075" s="8"/>
      <c r="N1075" s="12"/>
      <c r="O1075" s="12"/>
      <c r="P1075" s="12"/>
      <c r="Q1075" s="12"/>
      <c r="R1075" s="12"/>
      <c r="S1075" s="8"/>
      <c r="T1075" s="8"/>
    </row>
    <row r="1076" spans="1:20" ht="15" x14ac:dyDescent="0.2">
      <c r="A1076" s="10"/>
      <c r="B1076" s="8"/>
      <c r="C1076" s="8"/>
      <c r="D1076" s="8"/>
      <c r="E1076" s="8"/>
      <c r="F1076" s="7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5" x14ac:dyDescent="0.2">
      <c r="A1077" s="10"/>
      <c r="B1077" s="8"/>
      <c r="C1077" s="8"/>
      <c r="D1077" s="8"/>
      <c r="E1077" s="8"/>
      <c r="F1077" s="4"/>
      <c r="G1077" s="10"/>
      <c r="H1077" s="8"/>
      <c r="I1077" s="12"/>
      <c r="J1077" s="8"/>
      <c r="K1077" s="8"/>
      <c r="L1077" s="12"/>
      <c r="M1077" s="12"/>
      <c r="N1077" s="12"/>
      <c r="O1077" s="12"/>
      <c r="P1077" s="12"/>
      <c r="Q1077" s="12"/>
      <c r="R1077" s="12"/>
      <c r="S1077" s="8"/>
      <c r="T1077" s="8"/>
    </row>
    <row r="1078" spans="1:20" ht="15" x14ac:dyDescent="0.2">
      <c r="A1078" s="10"/>
      <c r="B1078" s="8"/>
      <c r="C1078" s="8"/>
      <c r="D1078" s="8"/>
      <c r="E1078" s="8"/>
      <c r="F1078" s="7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5" x14ac:dyDescent="0.2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5" x14ac:dyDescent="0.2">
      <c r="A1080" s="10"/>
      <c r="B1080" s="8"/>
      <c r="C1080" s="8"/>
      <c r="D1080" s="8"/>
      <c r="E1080" s="8"/>
      <c r="F1080" s="4"/>
      <c r="G1080" s="10"/>
      <c r="H1080" s="8"/>
      <c r="I1080" s="12"/>
      <c r="J1080" s="12"/>
      <c r="K1080" s="12"/>
      <c r="L1080" s="12"/>
      <c r="M1080" s="12"/>
      <c r="N1080" s="12"/>
      <c r="O1080" s="12"/>
      <c r="P1080" s="12"/>
      <c r="Q1080" s="12"/>
      <c r="R1080" s="8"/>
      <c r="S1080" s="8"/>
      <c r="T1080" s="8"/>
    </row>
    <row r="1081" spans="1:20" ht="15" x14ac:dyDescent="0.2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5" x14ac:dyDescent="0.2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5" x14ac:dyDescent="0.2">
      <c r="A1083" s="10"/>
      <c r="B1083" s="8"/>
      <c r="C1083" s="8"/>
      <c r="D1083" s="8"/>
      <c r="E1083" s="8"/>
      <c r="F1083" s="4"/>
      <c r="G1083" s="10"/>
      <c r="H1083" s="8"/>
      <c r="I1083" s="12"/>
      <c r="J1083" s="12"/>
      <c r="K1083" s="12"/>
      <c r="L1083" s="12"/>
      <c r="M1083" s="12"/>
      <c r="N1083" s="12"/>
      <c r="O1083" s="12"/>
      <c r="P1083" s="12"/>
      <c r="Q1083" s="12"/>
      <c r="R1083" s="8"/>
      <c r="S1083" s="8"/>
      <c r="T1083" s="8"/>
    </row>
    <row r="1084" spans="1:20" ht="15" x14ac:dyDescent="0.2">
      <c r="A1084" s="10"/>
      <c r="B1084" s="8"/>
      <c r="C1084" s="8"/>
      <c r="D1084" s="8"/>
      <c r="E1084" s="8"/>
      <c r="F1084" s="4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5" x14ac:dyDescent="0.2">
      <c r="A1085" s="10"/>
      <c r="B1085" s="8"/>
      <c r="C1085" s="8"/>
      <c r="D1085" s="8"/>
      <c r="E1085" s="8"/>
      <c r="F1085" s="7"/>
      <c r="G1085" s="10"/>
      <c r="H1085" s="8"/>
      <c r="I1085" s="12"/>
      <c r="J1085" s="8"/>
      <c r="K1085" s="8"/>
      <c r="L1085" s="12"/>
      <c r="M1085" s="12"/>
      <c r="N1085" s="12"/>
      <c r="O1085" s="12"/>
      <c r="P1085" s="12"/>
      <c r="Q1085" s="12"/>
      <c r="R1085" s="12"/>
      <c r="S1085" s="8"/>
      <c r="T1085" s="8"/>
    </row>
    <row r="1086" spans="1:20" ht="15" x14ac:dyDescent="0.2">
      <c r="A1086" s="10"/>
      <c r="B1086" s="8"/>
      <c r="C1086" s="8"/>
      <c r="D1086" s="8"/>
      <c r="E1086" s="8"/>
      <c r="F1086" s="4"/>
      <c r="G1086" s="10"/>
      <c r="H1086" s="60"/>
      <c r="I1086" s="61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5" x14ac:dyDescent="0.2">
      <c r="A1087" s="10"/>
      <c r="B1087" s="8"/>
      <c r="C1087" s="8"/>
      <c r="D1087" s="8"/>
      <c r="E1087" s="8"/>
      <c r="F1087" s="4"/>
      <c r="G1087" s="10"/>
      <c r="H1087" s="60"/>
      <c r="I1087" s="61"/>
      <c r="J1087" s="12"/>
      <c r="K1087" s="12"/>
      <c r="L1087" s="12"/>
      <c r="M1087" s="12"/>
      <c r="N1087" s="12"/>
      <c r="O1087" s="12"/>
      <c r="P1087" s="8"/>
      <c r="Q1087" s="12"/>
      <c r="R1087" s="12"/>
      <c r="S1087" s="8"/>
      <c r="T1087" s="8"/>
    </row>
    <row r="1088" spans="1:20" ht="15" x14ac:dyDescent="0.2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60"/>
      <c r="R1088" s="61"/>
      <c r="S1088" s="8"/>
      <c r="T1088" s="8"/>
    </row>
    <row r="1089" spans="1:20" ht="15" x14ac:dyDescent="0.2">
      <c r="A1089" s="10"/>
      <c r="B1089" s="8"/>
      <c r="C1089" s="8"/>
      <c r="D1089" s="8"/>
      <c r="E1089" s="8"/>
      <c r="F1089" s="7"/>
      <c r="G1089" s="10"/>
      <c r="H1089" s="8"/>
      <c r="I1089" s="12"/>
      <c r="J1089" s="12"/>
      <c r="K1089" s="12"/>
      <c r="L1089" s="12"/>
      <c r="M1089" s="12"/>
      <c r="N1089" s="12"/>
      <c r="O1089" s="12"/>
      <c r="P1089" s="12"/>
      <c r="Q1089" s="12"/>
      <c r="R1089" s="8"/>
      <c r="S1089" s="8"/>
      <c r="T1089" s="8"/>
    </row>
    <row r="1090" spans="1:20" ht="15" x14ac:dyDescent="0.2">
      <c r="A1090" s="10"/>
      <c r="B1090" s="8"/>
      <c r="C1090" s="8"/>
      <c r="D1090" s="8"/>
      <c r="E1090" s="8"/>
      <c r="F1090" s="4"/>
      <c r="G1090" s="10"/>
      <c r="H1090" s="8"/>
      <c r="I1090" s="12"/>
      <c r="J1090" s="12"/>
      <c r="K1090" s="12"/>
      <c r="L1090" s="12"/>
      <c r="M1090" s="12"/>
      <c r="N1090" s="8"/>
      <c r="O1090" s="12"/>
      <c r="P1090" s="12"/>
      <c r="Q1090" s="12"/>
      <c r="R1090" s="12"/>
      <c r="S1090" s="8"/>
      <c r="T1090" s="8"/>
    </row>
    <row r="1091" spans="1:20" ht="15" x14ac:dyDescent="0.2">
      <c r="A1091" s="10"/>
      <c r="B1091" s="8"/>
      <c r="C1091" s="8"/>
      <c r="D1091" s="8"/>
      <c r="E1091" s="8"/>
      <c r="F1091" s="4"/>
      <c r="G1091" s="10"/>
      <c r="H1091" s="60"/>
      <c r="I1091" s="61"/>
      <c r="J1091" s="12"/>
      <c r="K1091" s="12"/>
      <c r="L1091" s="12"/>
      <c r="M1091" s="12"/>
      <c r="N1091" s="12"/>
      <c r="O1091" s="12"/>
      <c r="P1091" s="8"/>
      <c r="Q1091" s="12"/>
      <c r="R1091" s="12"/>
      <c r="S1091" s="8"/>
      <c r="T1091" s="8"/>
    </row>
    <row r="1092" spans="1:20" ht="15" x14ac:dyDescent="0.2">
      <c r="A1092" s="10"/>
      <c r="B1092" s="8"/>
      <c r="C1092" s="8"/>
      <c r="D1092" s="8"/>
      <c r="E1092" s="8"/>
      <c r="F1092" s="7"/>
      <c r="G1092" s="10"/>
      <c r="H1092" s="8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5" x14ac:dyDescent="0.2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5" x14ac:dyDescent="0.2">
      <c r="A1094" s="10"/>
      <c r="B1094" s="8"/>
      <c r="C1094" s="8"/>
      <c r="D1094" s="8"/>
      <c r="E1094" s="8"/>
      <c r="F1094" s="9"/>
      <c r="G1094" s="10"/>
      <c r="H1094" s="8"/>
      <c r="I1094" s="12"/>
      <c r="J1094" s="8"/>
      <c r="K1094" s="60"/>
      <c r="L1094" s="61"/>
      <c r="M1094" s="12"/>
      <c r="N1094" s="12"/>
      <c r="O1094" s="12"/>
      <c r="P1094" s="12"/>
      <c r="Q1094" s="12"/>
      <c r="R1094" s="12"/>
      <c r="S1094" s="8"/>
      <c r="T1094" s="8"/>
    </row>
    <row r="1095" spans="1:20" ht="15" x14ac:dyDescent="0.2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5" x14ac:dyDescent="0.2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5" x14ac:dyDescent="0.2">
      <c r="A1097" s="10"/>
      <c r="B1097" s="8"/>
      <c r="C1097" s="8"/>
      <c r="D1097" s="8"/>
      <c r="E1097" s="8"/>
      <c r="F1097" s="4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5" x14ac:dyDescent="0.2">
      <c r="A1098" s="10"/>
      <c r="B1098" s="8"/>
      <c r="C1098" s="8"/>
      <c r="D1098" s="8"/>
      <c r="E1098" s="8"/>
      <c r="F1098" s="4"/>
      <c r="G1098" s="10"/>
      <c r="H1098" s="8"/>
      <c r="I1098" s="12"/>
      <c r="J1098" s="12"/>
      <c r="K1098" s="12"/>
      <c r="L1098" s="12"/>
      <c r="M1098" s="12"/>
      <c r="N1098" s="12"/>
      <c r="O1098" s="12"/>
      <c r="P1098" s="12"/>
      <c r="Q1098" s="12"/>
      <c r="R1098" s="8"/>
      <c r="S1098" s="8"/>
      <c r="T1098" s="8"/>
    </row>
    <row r="1099" spans="1:20" ht="15" x14ac:dyDescent="0.2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5" x14ac:dyDescent="0.2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5" x14ac:dyDescent="0.2">
      <c r="A1101" s="10"/>
      <c r="B1101" s="8"/>
      <c r="C1101" s="8"/>
      <c r="D1101" s="8"/>
      <c r="E1101" s="8"/>
      <c r="F1101" s="4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5" x14ac:dyDescent="0.2">
      <c r="A1102" s="10"/>
      <c r="B1102" s="8"/>
      <c r="C1102" s="8"/>
      <c r="D1102" s="8"/>
      <c r="E1102" s="8"/>
      <c r="F1102" s="7"/>
      <c r="G1102" s="10"/>
      <c r="H1102" s="8"/>
      <c r="I1102" s="12"/>
      <c r="J1102" s="8"/>
      <c r="K1102" s="8"/>
      <c r="L1102" s="12"/>
      <c r="M1102" s="12"/>
      <c r="N1102" s="12"/>
      <c r="O1102" s="12"/>
      <c r="P1102" s="12"/>
      <c r="Q1102" s="12"/>
      <c r="R1102" s="12"/>
      <c r="S1102" s="8"/>
      <c r="T1102" s="8"/>
    </row>
    <row r="1103" spans="1:20" ht="15" x14ac:dyDescent="0.2">
      <c r="A1103" s="10"/>
      <c r="B1103" s="8"/>
      <c r="C1103" s="8"/>
      <c r="D1103" s="8"/>
      <c r="E1103" s="8"/>
      <c r="F1103" s="7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5" x14ac:dyDescent="0.2">
      <c r="A1104" s="10"/>
      <c r="B1104" s="8"/>
      <c r="C1104" s="8"/>
      <c r="D1104" s="8"/>
      <c r="E1104" s="8"/>
      <c r="F1104" s="4"/>
      <c r="G1104" s="10"/>
      <c r="H1104" s="8"/>
      <c r="I1104" s="12"/>
      <c r="J1104" s="12"/>
      <c r="K1104" s="12"/>
      <c r="L1104" s="12"/>
      <c r="M1104" s="12"/>
      <c r="N1104" s="12"/>
      <c r="O1104" s="12"/>
      <c r="P1104" s="12"/>
      <c r="Q1104" s="12"/>
      <c r="R1104" s="8"/>
      <c r="S1104" s="8"/>
      <c r="T1104" s="8"/>
    </row>
    <row r="1105" spans="1:20" ht="15" x14ac:dyDescent="0.2">
      <c r="A1105" s="10"/>
      <c r="B1105" s="8"/>
      <c r="C1105" s="8"/>
      <c r="D1105" s="8"/>
      <c r="E1105" s="8"/>
      <c r="F1105" s="4"/>
      <c r="G1105" s="10"/>
      <c r="H1105" s="8"/>
      <c r="I1105" s="12"/>
      <c r="J1105" s="8"/>
      <c r="K1105" s="8"/>
      <c r="L1105" s="12"/>
      <c r="M1105" s="12"/>
      <c r="N1105" s="12"/>
      <c r="O1105" s="12"/>
      <c r="P1105" s="12"/>
      <c r="Q1105" s="12"/>
      <c r="R1105" s="12"/>
      <c r="S1105" s="8"/>
      <c r="T1105" s="8"/>
    </row>
    <row r="1106" spans="1:20" ht="15" x14ac:dyDescent="0.2">
      <c r="A1106" s="10"/>
      <c r="B1106" s="8"/>
      <c r="C1106" s="8"/>
      <c r="D1106" s="8"/>
      <c r="E1106" s="8"/>
      <c r="F1106" s="4"/>
      <c r="G1106" s="10"/>
      <c r="H1106" s="60"/>
      <c r="I1106" s="61"/>
      <c r="J1106" s="12"/>
      <c r="K1106" s="12"/>
      <c r="L1106" s="12"/>
      <c r="M1106" s="12"/>
      <c r="N1106" s="12"/>
      <c r="O1106" s="12"/>
      <c r="P1106" s="8"/>
      <c r="Q1106" s="12"/>
      <c r="R1106" s="12"/>
      <c r="S1106" s="8"/>
      <c r="T1106" s="8"/>
    </row>
    <row r="1107" spans="1:20" ht="15" x14ac:dyDescent="0.2">
      <c r="A1107" s="10"/>
      <c r="B1107" s="8"/>
      <c r="C1107" s="8"/>
      <c r="D1107" s="8"/>
      <c r="E1107" s="8"/>
      <c r="F1107" s="7"/>
      <c r="G1107" s="10"/>
      <c r="H1107" s="8"/>
      <c r="I1107" s="12"/>
      <c r="J1107" s="12"/>
      <c r="K1107" s="12"/>
      <c r="L1107" s="8"/>
      <c r="M1107" s="8"/>
      <c r="N1107" s="12"/>
      <c r="O1107" s="12"/>
      <c r="P1107" s="12"/>
      <c r="Q1107" s="12"/>
      <c r="R1107" s="12"/>
      <c r="S1107" s="8"/>
      <c r="T1107" s="8"/>
    </row>
    <row r="1108" spans="1:20" ht="15" x14ac:dyDescent="0.2">
      <c r="A1108" s="10"/>
      <c r="B1108" s="8"/>
      <c r="C1108" s="8"/>
      <c r="D1108" s="8"/>
      <c r="E1108" s="8"/>
      <c r="F1108" s="7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5" x14ac:dyDescent="0.2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5" x14ac:dyDescent="0.2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5" x14ac:dyDescent="0.2">
      <c r="A1111" s="10"/>
      <c r="B1111" s="8"/>
      <c r="C1111" s="8"/>
      <c r="D1111" s="8"/>
      <c r="E1111" s="8"/>
      <c r="F1111" s="7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5" x14ac:dyDescent="0.2">
      <c r="A1112" s="10"/>
      <c r="B1112" s="8"/>
      <c r="C1112" s="8"/>
      <c r="D1112" s="8"/>
      <c r="E1112" s="8"/>
      <c r="F1112" s="4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5" x14ac:dyDescent="0.2">
      <c r="A1113" s="10"/>
      <c r="B1113" s="8"/>
      <c r="C1113" s="8"/>
      <c r="D1113" s="8"/>
      <c r="E1113" s="8"/>
      <c r="F1113" s="4"/>
      <c r="G1113" s="10"/>
      <c r="H1113" s="8"/>
      <c r="I1113" s="8"/>
      <c r="J1113" s="12"/>
      <c r="K1113" s="12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5" x14ac:dyDescent="0.2">
      <c r="A1114" s="10"/>
      <c r="B1114" s="8"/>
      <c r="C1114" s="8"/>
      <c r="D1114" s="8"/>
      <c r="E1114" s="8"/>
      <c r="F1114" s="7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5" x14ac:dyDescent="0.2">
      <c r="A1115" s="10"/>
      <c r="B1115" s="8"/>
      <c r="C1115" s="8"/>
      <c r="D1115" s="8"/>
      <c r="E1115" s="8"/>
      <c r="F1115" s="4"/>
      <c r="G1115" s="10"/>
      <c r="H1115" s="8"/>
      <c r="I1115" s="12"/>
      <c r="J1115" s="12"/>
      <c r="K1115" s="12"/>
      <c r="L1115" s="8"/>
      <c r="M1115" s="8"/>
      <c r="N1115" s="12"/>
      <c r="O1115" s="12"/>
      <c r="P1115" s="12"/>
      <c r="Q1115" s="12"/>
      <c r="R1115" s="12"/>
      <c r="S1115" s="8"/>
      <c r="T1115" s="8"/>
    </row>
    <row r="1116" spans="1:20" ht="15" x14ac:dyDescent="0.2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5" x14ac:dyDescent="0.2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5" x14ac:dyDescent="0.2">
      <c r="A1118" s="10"/>
      <c r="B1118" s="8"/>
      <c r="C1118" s="8"/>
      <c r="D1118" s="8"/>
      <c r="E1118" s="8"/>
      <c r="F1118" s="4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5" x14ac:dyDescent="0.2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5" x14ac:dyDescent="0.2">
      <c r="A1120" s="10"/>
      <c r="B1120" s="8"/>
      <c r="C1120" s="8"/>
      <c r="D1120" s="8"/>
      <c r="E1120" s="8"/>
      <c r="F1120" s="7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5" x14ac:dyDescent="0.2">
      <c r="A1121" s="10"/>
      <c r="B1121" s="8"/>
      <c r="C1121" s="8"/>
      <c r="D1121" s="8"/>
      <c r="E1121" s="8"/>
      <c r="F1121" s="7"/>
      <c r="G1121" s="10"/>
      <c r="H1121" s="8"/>
      <c r="I1121" s="12"/>
      <c r="J1121" s="12"/>
      <c r="K1121" s="12"/>
      <c r="L1121" s="8"/>
      <c r="M1121" s="8"/>
      <c r="N1121" s="12"/>
      <c r="O1121" s="12"/>
      <c r="P1121" s="12"/>
      <c r="Q1121" s="12"/>
      <c r="R1121" s="12"/>
      <c r="S1121" s="8"/>
      <c r="T1121" s="8"/>
    </row>
    <row r="1122" spans="1:20" ht="15" x14ac:dyDescent="0.2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5" x14ac:dyDescent="0.2">
      <c r="A1123" s="10"/>
      <c r="B1123" s="8"/>
      <c r="C1123" s="8"/>
      <c r="D1123" s="8"/>
      <c r="E1123" s="8"/>
      <c r="F1123" s="4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5" x14ac:dyDescent="0.2">
      <c r="A1124" s="10"/>
      <c r="B1124" s="8"/>
      <c r="C1124" s="8"/>
      <c r="D1124" s="8"/>
      <c r="E1124" s="8"/>
      <c r="F1124" s="4"/>
      <c r="G1124" s="10"/>
      <c r="H1124" s="8"/>
      <c r="I1124" s="12"/>
      <c r="J1124" s="12"/>
      <c r="K1124" s="12"/>
      <c r="L1124" s="12"/>
      <c r="M1124" s="12"/>
      <c r="N1124" s="12"/>
      <c r="O1124" s="12"/>
      <c r="P1124" s="12"/>
      <c r="Q1124" s="12"/>
      <c r="R1124" s="8"/>
      <c r="S1124" s="8"/>
      <c r="T1124" s="8"/>
    </row>
    <row r="1125" spans="1:20" ht="15" x14ac:dyDescent="0.2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5" x14ac:dyDescent="0.2">
      <c r="A1126" s="10"/>
      <c r="B1126" s="8"/>
      <c r="C1126" s="8"/>
      <c r="D1126" s="8"/>
      <c r="E1126" s="8"/>
      <c r="F1126" s="9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5" x14ac:dyDescent="0.2">
      <c r="A1127" s="10"/>
      <c r="B1127" s="8"/>
      <c r="C1127" s="8"/>
      <c r="D1127" s="8"/>
      <c r="E1127" s="8"/>
      <c r="F1127" s="7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5" x14ac:dyDescent="0.2">
      <c r="A1128" s="10"/>
      <c r="B1128" s="8"/>
      <c r="C1128" s="8"/>
      <c r="D1128" s="8"/>
      <c r="E1128" s="8"/>
      <c r="F1128" s="7"/>
      <c r="G1128" s="10"/>
      <c r="H1128" s="8"/>
      <c r="I1128" s="12"/>
      <c r="J1128" s="12"/>
      <c r="K1128" s="12"/>
      <c r="L1128" s="12"/>
      <c r="M1128" s="12"/>
      <c r="N1128" s="8"/>
      <c r="O1128" s="12"/>
      <c r="P1128" s="12"/>
      <c r="Q1128" s="12"/>
      <c r="R1128" s="12"/>
      <c r="S1128" s="8"/>
      <c r="T1128" s="8"/>
    </row>
    <row r="1129" spans="1:20" ht="15" x14ac:dyDescent="0.2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5" x14ac:dyDescent="0.2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5" x14ac:dyDescent="0.2">
      <c r="A1131" s="10"/>
      <c r="B1131" s="8"/>
      <c r="C1131" s="8"/>
      <c r="D1131" s="8"/>
      <c r="E1131" s="8"/>
      <c r="F1131" s="4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5" x14ac:dyDescent="0.2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5" x14ac:dyDescent="0.2">
      <c r="A1133" s="10"/>
      <c r="B1133" s="8"/>
      <c r="C1133" s="8"/>
      <c r="D1133" s="8"/>
      <c r="E1133" s="8"/>
      <c r="F1133" s="7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5" x14ac:dyDescent="0.2">
      <c r="A1134" s="10"/>
      <c r="B1134" s="8"/>
      <c r="C1134" s="8"/>
      <c r="D1134" s="8"/>
      <c r="E1134" s="8"/>
      <c r="F1134" s="4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5" x14ac:dyDescent="0.2">
      <c r="A1135" s="10"/>
      <c r="B1135" s="8"/>
      <c r="C1135" s="8"/>
      <c r="D1135" s="8"/>
      <c r="E1135" s="8"/>
      <c r="F1135" s="7"/>
      <c r="G1135" s="10"/>
      <c r="H1135" s="8"/>
      <c r="I1135" s="12"/>
      <c r="J1135" s="12"/>
      <c r="K1135" s="12"/>
      <c r="L1135" s="12"/>
      <c r="M1135" s="12"/>
      <c r="N1135" s="8"/>
      <c r="O1135" s="12"/>
      <c r="P1135" s="12"/>
      <c r="Q1135" s="12"/>
      <c r="R1135" s="12"/>
      <c r="S1135" s="8"/>
      <c r="T1135" s="8"/>
    </row>
    <row r="1136" spans="1:20" ht="15" x14ac:dyDescent="0.2">
      <c r="A1136" s="10"/>
      <c r="B1136" s="8"/>
      <c r="C1136" s="8"/>
      <c r="D1136" s="8"/>
      <c r="E1136" s="8"/>
      <c r="F1136" s="7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5" x14ac:dyDescent="0.2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5" x14ac:dyDescent="0.2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5" x14ac:dyDescent="0.2">
      <c r="A1139" s="10"/>
      <c r="B1139" s="8"/>
      <c r="C1139" s="8"/>
      <c r="D1139" s="8"/>
      <c r="E1139" s="8"/>
      <c r="F1139" s="4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5" x14ac:dyDescent="0.2">
      <c r="A1140" s="10"/>
      <c r="B1140" s="8"/>
      <c r="C1140" s="8"/>
      <c r="D1140" s="8"/>
      <c r="E1140" s="8"/>
      <c r="F1140" s="7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5" x14ac:dyDescent="0.2">
      <c r="A1141" s="10"/>
      <c r="B1141" s="8"/>
      <c r="C1141" s="8"/>
      <c r="D1141" s="8"/>
      <c r="E1141" s="8"/>
      <c r="F1141" s="7"/>
      <c r="G1141" s="10"/>
      <c r="H1141" s="8"/>
      <c r="I1141" s="12"/>
      <c r="J1141" s="12"/>
      <c r="K1141" s="12"/>
      <c r="L1141" s="12"/>
      <c r="M1141" s="12"/>
      <c r="N1141" s="8"/>
      <c r="O1141" s="12"/>
      <c r="P1141" s="12"/>
      <c r="Q1141" s="12"/>
      <c r="R1141" s="12"/>
      <c r="S1141" s="8"/>
      <c r="T1141" s="8"/>
    </row>
    <row r="1142" spans="1:20" ht="15" x14ac:dyDescent="0.2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5" x14ac:dyDescent="0.2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5" x14ac:dyDescent="0.2">
      <c r="A1144" s="10"/>
      <c r="B1144" s="8"/>
      <c r="C1144" s="8"/>
      <c r="D1144" s="8"/>
      <c r="E1144" s="8"/>
      <c r="F1144" s="7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5" x14ac:dyDescent="0.2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5" x14ac:dyDescent="0.2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5" x14ac:dyDescent="0.2">
      <c r="A1147" s="10"/>
      <c r="B1147" s="8"/>
      <c r="C1147" s="8"/>
      <c r="D1147" s="8"/>
      <c r="E1147" s="8"/>
      <c r="F1147" s="4"/>
      <c r="G1147" s="10"/>
      <c r="H1147" s="8"/>
      <c r="I1147" s="12"/>
      <c r="J1147" s="8"/>
      <c r="K1147" s="12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5" x14ac:dyDescent="0.2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5" x14ac:dyDescent="0.2">
      <c r="A1149" s="10"/>
      <c r="B1149" s="8"/>
      <c r="C1149" s="8"/>
      <c r="D1149" s="8"/>
      <c r="E1149" s="8"/>
      <c r="F1149" s="7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5" x14ac:dyDescent="0.2">
      <c r="A1150" s="10"/>
      <c r="B1150" s="8"/>
      <c r="C1150" s="8"/>
      <c r="D1150" s="8"/>
      <c r="E1150" s="8"/>
      <c r="F1150" s="4"/>
      <c r="G1150" s="10"/>
      <c r="H1150" s="8"/>
      <c r="I1150" s="12"/>
      <c r="J1150" s="12"/>
      <c r="K1150" s="12"/>
      <c r="L1150" s="60"/>
      <c r="M1150" s="61"/>
      <c r="N1150" s="12"/>
      <c r="O1150" s="12"/>
      <c r="P1150" s="12"/>
      <c r="Q1150" s="12"/>
      <c r="R1150" s="12"/>
      <c r="S1150" s="8"/>
      <c r="T1150" s="8"/>
    </row>
    <row r="1151" spans="1:20" ht="15" x14ac:dyDescent="0.2">
      <c r="A1151" s="10"/>
      <c r="B1151" s="8"/>
      <c r="C1151" s="8"/>
      <c r="D1151" s="8"/>
      <c r="E1151" s="8"/>
      <c r="F1151" s="4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5" x14ac:dyDescent="0.2">
      <c r="A1152" s="10"/>
      <c r="B1152" s="8"/>
      <c r="C1152" s="8"/>
      <c r="D1152" s="8"/>
      <c r="E1152" s="8"/>
      <c r="F1152" s="7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5" x14ac:dyDescent="0.2">
      <c r="A1153" s="10"/>
      <c r="B1153" s="8"/>
      <c r="C1153" s="8"/>
      <c r="D1153" s="8"/>
      <c r="E1153" s="8"/>
      <c r="F1153" s="4"/>
      <c r="G1153" s="10"/>
      <c r="H1153" s="8"/>
      <c r="I1153" s="12"/>
      <c r="J1153" s="12"/>
      <c r="K1153" s="12"/>
      <c r="L1153" s="12"/>
      <c r="M1153" s="12"/>
      <c r="N1153" s="12"/>
      <c r="O1153" s="12"/>
      <c r="P1153" s="12"/>
      <c r="Q1153" s="12"/>
      <c r="R1153" s="8"/>
      <c r="S1153" s="8"/>
      <c r="T1153" s="8"/>
    </row>
    <row r="1154" spans="1:20" ht="15" x14ac:dyDescent="0.2">
      <c r="A1154" s="10"/>
      <c r="B1154" s="8"/>
      <c r="C1154" s="8"/>
      <c r="D1154" s="8"/>
      <c r="E1154" s="8"/>
      <c r="F1154" s="4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5" x14ac:dyDescent="0.2">
      <c r="A1155" s="10"/>
      <c r="B1155" s="8"/>
      <c r="C1155" s="8"/>
      <c r="D1155" s="8"/>
      <c r="E1155" s="8"/>
      <c r="F1155" s="7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5" x14ac:dyDescent="0.2">
      <c r="A1156" s="10"/>
      <c r="B1156" s="8"/>
      <c r="C1156" s="8"/>
      <c r="D1156" s="8"/>
      <c r="E1156" s="8"/>
      <c r="F1156" s="4"/>
      <c r="G1156" s="10"/>
      <c r="H1156" s="8"/>
      <c r="I1156" s="12"/>
      <c r="J1156" s="12"/>
      <c r="K1156" s="12"/>
      <c r="L1156" s="12"/>
      <c r="M1156" s="12"/>
      <c r="N1156" s="8"/>
      <c r="O1156" s="12"/>
      <c r="P1156" s="12"/>
      <c r="Q1156" s="12"/>
      <c r="R1156" s="12"/>
      <c r="S1156" s="8"/>
      <c r="T1156" s="8"/>
    </row>
    <row r="1157" spans="1:20" ht="15" x14ac:dyDescent="0.2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5" x14ac:dyDescent="0.2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5" x14ac:dyDescent="0.2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5" x14ac:dyDescent="0.2">
      <c r="A1160" s="10"/>
      <c r="B1160" s="8"/>
      <c r="C1160" s="8"/>
      <c r="D1160" s="8"/>
      <c r="E1160" s="8"/>
      <c r="F1160" s="4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5" x14ac:dyDescent="0.2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5" x14ac:dyDescent="0.2">
      <c r="A1162" s="10"/>
      <c r="B1162" s="8"/>
      <c r="C1162" s="8"/>
      <c r="D1162" s="8"/>
      <c r="E1162" s="8"/>
      <c r="F1162" s="4"/>
      <c r="G1162" s="10"/>
      <c r="H1162" s="60"/>
      <c r="I1162" s="61"/>
      <c r="J1162" s="12"/>
      <c r="K1162" s="12"/>
      <c r="L1162" s="12"/>
      <c r="M1162" s="12"/>
      <c r="N1162" s="12"/>
      <c r="O1162" s="12"/>
      <c r="P1162" s="8"/>
      <c r="Q1162" s="12"/>
      <c r="R1162" s="12"/>
      <c r="S1162" s="8"/>
      <c r="T1162" s="8"/>
    </row>
    <row r="1163" spans="1:20" ht="15" x14ac:dyDescent="0.2">
      <c r="A1163" s="10"/>
      <c r="B1163" s="8"/>
      <c r="C1163" s="8"/>
      <c r="D1163" s="8"/>
      <c r="E1163" s="8"/>
      <c r="F1163" s="7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5" x14ac:dyDescent="0.2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5" x14ac:dyDescent="0.2">
      <c r="A1165" s="10"/>
      <c r="B1165" s="8"/>
      <c r="C1165" s="8"/>
      <c r="D1165" s="8"/>
      <c r="E1165" s="8"/>
      <c r="F1165" s="4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5" x14ac:dyDescent="0.2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5" x14ac:dyDescent="0.2">
      <c r="A1167" s="10"/>
      <c r="B1167" s="8"/>
      <c r="C1167" s="8"/>
      <c r="D1167" s="8"/>
      <c r="E1167" s="8"/>
      <c r="F1167" s="7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5" x14ac:dyDescent="0.2">
      <c r="A1168" s="10"/>
      <c r="B1168" s="8"/>
      <c r="C1168" s="8"/>
      <c r="D1168" s="8"/>
      <c r="E1168" s="8"/>
      <c r="F1168" s="4"/>
      <c r="G1168" s="10"/>
      <c r="H1168" s="8"/>
      <c r="I1168" s="12"/>
      <c r="J1168" s="8"/>
      <c r="K1168" s="8"/>
      <c r="L1168" s="12"/>
      <c r="M1168" s="12"/>
      <c r="N1168" s="12"/>
      <c r="O1168" s="12"/>
      <c r="P1168" s="12"/>
      <c r="Q1168" s="12"/>
      <c r="R1168" s="12"/>
      <c r="S1168" s="8"/>
      <c r="T1168" s="8"/>
    </row>
    <row r="1169" spans="1:20" ht="15" x14ac:dyDescent="0.2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5" x14ac:dyDescent="0.2">
      <c r="A1170" s="10"/>
      <c r="B1170" s="8"/>
      <c r="C1170" s="8"/>
      <c r="D1170" s="8"/>
      <c r="E1170" s="8"/>
      <c r="F1170" s="4"/>
      <c r="G1170" s="10"/>
      <c r="H1170" s="8"/>
      <c r="I1170" s="12"/>
      <c r="J1170" s="12"/>
      <c r="K1170" s="12"/>
      <c r="L1170" s="8"/>
      <c r="M1170" s="8"/>
      <c r="N1170" s="12"/>
      <c r="O1170" s="12"/>
      <c r="P1170" s="12"/>
      <c r="Q1170" s="12"/>
      <c r="R1170" s="12"/>
      <c r="S1170" s="8"/>
      <c r="T1170" s="8"/>
    </row>
    <row r="1171" spans="1:20" ht="15" x14ac:dyDescent="0.2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5" x14ac:dyDescent="0.2">
      <c r="A1172" s="10"/>
      <c r="B1172" s="8"/>
      <c r="C1172" s="8"/>
      <c r="D1172" s="8"/>
      <c r="E1172" s="8"/>
      <c r="F1172" s="7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5" x14ac:dyDescent="0.2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8"/>
      <c r="M1173" s="8"/>
      <c r="N1173" s="12"/>
      <c r="O1173" s="12"/>
      <c r="P1173" s="12"/>
      <c r="Q1173" s="12"/>
      <c r="R1173" s="12"/>
      <c r="S1173" s="8"/>
      <c r="T1173" s="8"/>
    </row>
    <row r="1174" spans="1:20" ht="15" x14ac:dyDescent="0.2">
      <c r="A1174" s="10"/>
      <c r="B1174" s="8"/>
      <c r="C1174" s="8"/>
      <c r="D1174" s="8"/>
      <c r="E1174" s="8"/>
      <c r="F1174" s="4"/>
      <c r="G1174" s="10"/>
      <c r="H1174" s="8"/>
      <c r="I1174" s="12"/>
      <c r="J1174" s="12"/>
      <c r="K1174" s="12"/>
      <c r="L1174" s="12"/>
      <c r="M1174" s="12"/>
      <c r="N1174" s="12"/>
      <c r="O1174" s="12"/>
      <c r="P1174" s="12"/>
      <c r="Q1174" s="12"/>
      <c r="R1174" s="8"/>
      <c r="S1174" s="8"/>
      <c r="T1174" s="8"/>
    </row>
    <row r="1175" spans="1:20" ht="15" x14ac:dyDescent="0.2">
      <c r="A1175" s="10"/>
      <c r="B1175" s="8"/>
      <c r="C1175" s="8"/>
      <c r="D1175" s="8"/>
      <c r="E1175" s="8"/>
      <c r="F1175" s="7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5" x14ac:dyDescent="0.2">
      <c r="A1176" s="10"/>
      <c r="B1176" s="8"/>
      <c r="C1176" s="8"/>
      <c r="D1176" s="8"/>
      <c r="E1176" s="8"/>
      <c r="F1176" s="4"/>
      <c r="G1176" s="10"/>
      <c r="H1176" s="8"/>
      <c r="I1176" s="8"/>
      <c r="J1176" s="12"/>
      <c r="K1176" s="12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5" x14ac:dyDescent="0.2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5" x14ac:dyDescent="0.2">
      <c r="A1178" s="10"/>
      <c r="B1178" s="8"/>
      <c r="C1178" s="8"/>
      <c r="D1178" s="8"/>
      <c r="E1178" s="8"/>
      <c r="F1178" s="7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5" x14ac:dyDescent="0.2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5" x14ac:dyDescent="0.2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5" x14ac:dyDescent="0.2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5" x14ac:dyDescent="0.2">
      <c r="A1182" s="10"/>
      <c r="B1182" s="8"/>
      <c r="C1182" s="8"/>
      <c r="D1182" s="8"/>
      <c r="E1182" s="8"/>
      <c r="F1182" s="7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5" x14ac:dyDescent="0.2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5" x14ac:dyDescent="0.2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5" x14ac:dyDescent="0.2">
      <c r="A1185" s="10"/>
      <c r="B1185" s="8"/>
      <c r="C1185" s="8"/>
      <c r="D1185" s="8"/>
      <c r="E1185" s="8"/>
      <c r="F1185" s="4"/>
      <c r="G1185" s="10"/>
      <c r="H1185" s="8"/>
      <c r="I1185" s="12"/>
      <c r="J1185" s="12"/>
      <c r="K1185" s="12"/>
      <c r="L1185" s="8"/>
      <c r="M1185" s="8"/>
      <c r="N1185" s="12"/>
      <c r="O1185" s="12"/>
      <c r="P1185" s="12"/>
      <c r="Q1185" s="12"/>
      <c r="R1185" s="12"/>
      <c r="S1185" s="8"/>
      <c r="T1185" s="8"/>
    </row>
    <row r="1186" spans="1:20" ht="15" x14ac:dyDescent="0.2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5" x14ac:dyDescent="0.2">
      <c r="A1187" s="10"/>
      <c r="B1187" s="8"/>
      <c r="C1187" s="8"/>
      <c r="D1187" s="8"/>
      <c r="E1187" s="8"/>
      <c r="F1187" s="4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5" x14ac:dyDescent="0.2">
      <c r="A1188" s="10"/>
      <c r="B1188" s="8"/>
      <c r="C1188" s="8"/>
      <c r="D1188" s="8"/>
      <c r="E1188" s="8"/>
      <c r="F1188" s="7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5" x14ac:dyDescent="0.2">
      <c r="A1189" s="10"/>
      <c r="B1189" s="8"/>
      <c r="C1189" s="8"/>
      <c r="D1189" s="8"/>
      <c r="E1189" s="8"/>
      <c r="F1189" s="4"/>
      <c r="G1189" s="10"/>
      <c r="H1189" s="8"/>
      <c r="I1189" s="12"/>
      <c r="J1189" s="12"/>
      <c r="K1189" s="12"/>
      <c r="L1189" s="12"/>
      <c r="M1189" s="12"/>
      <c r="N1189" s="8"/>
      <c r="O1189" s="12"/>
      <c r="P1189" s="12"/>
      <c r="Q1189" s="12"/>
      <c r="R1189" s="12"/>
      <c r="S1189" s="8"/>
      <c r="T1189" s="8"/>
    </row>
    <row r="1190" spans="1:20" ht="15" x14ac:dyDescent="0.2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5" x14ac:dyDescent="0.2">
      <c r="A1191" s="10"/>
      <c r="B1191" s="8"/>
      <c r="C1191" s="8"/>
      <c r="D1191" s="8"/>
      <c r="E1191" s="8"/>
      <c r="F1191" s="4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5" x14ac:dyDescent="0.2">
      <c r="A1192" s="10"/>
      <c r="B1192" s="8"/>
      <c r="C1192" s="8"/>
      <c r="D1192" s="8"/>
      <c r="E1192" s="8"/>
      <c r="F1192" s="7"/>
      <c r="G1192" s="10"/>
      <c r="H1192" s="8"/>
      <c r="I1192" s="12"/>
      <c r="J1192" s="8"/>
      <c r="K1192" s="8"/>
      <c r="L1192" s="12"/>
      <c r="M1192" s="12"/>
      <c r="N1192" s="12"/>
      <c r="O1192" s="12"/>
      <c r="P1192" s="12"/>
      <c r="Q1192" s="12"/>
      <c r="R1192" s="12"/>
      <c r="S1192" s="8"/>
      <c r="T1192" s="8"/>
    </row>
    <row r="1193" spans="1:20" ht="15" x14ac:dyDescent="0.2">
      <c r="A1193" s="10"/>
      <c r="B1193" s="8"/>
      <c r="C1193" s="8"/>
      <c r="D1193" s="8"/>
      <c r="E1193" s="8"/>
      <c r="F1193" s="4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5" x14ac:dyDescent="0.2">
      <c r="A1194" s="10"/>
      <c r="B1194" s="8"/>
      <c r="C1194" s="8"/>
      <c r="D1194" s="8"/>
      <c r="E1194" s="8"/>
      <c r="F1194" s="7"/>
      <c r="G1194" s="10"/>
      <c r="H1194" s="8"/>
      <c r="I1194" s="12"/>
      <c r="J1194" s="12"/>
      <c r="K1194" s="12"/>
      <c r="L1194" s="8"/>
      <c r="M1194" s="8"/>
      <c r="N1194" s="12"/>
      <c r="O1194" s="12"/>
      <c r="P1194" s="12"/>
      <c r="Q1194" s="12"/>
      <c r="R1194" s="12"/>
      <c r="S1194" s="8"/>
      <c r="T1194" s="8"/>
    </row>
    <row r="1195" spans="1:20" ht="15" x14ac:dyDescent="0.2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5" x14ac:dyDescent="0.2">
      <c r="A1196" s="10"/>
      <c r="B1196" s="8"/>
      <c r="C1196" s="8"/>
      <c r="D1196" s="8"/>
      <c r="E1196" s="8"/>
      <c r="F1196" s="4"/>
      <c r="G1196" s="10"/>
      <c r="H1196" s="8"/>
      <c r="I1196" s="12"/>
      <c r="J1196" s="8"/>
      <c r="K1196" s="8"/>
      <c r="L1196" s="12"/>
      <c r="M1196" s="12"/>
      <c r="N1196" s="12"/>
      <c r="O1196" s="12"/>
      <c r="P1196" s="12"/>
      <c r="Q1196" s="12"/>
      <c r="R1196" s="12"/>
      <c r="S1196" s="8"/>
      <c r="T1196" s="8"/>
    </row>
    <row r="1197" spans="1:20" ht="15" x14ac:dyDescent="0.2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8"/>
      <c r="M1197" s="8"/>
      <c r="N1197" s="12"/>
      <c r="O1197" s="12"/>
      <c r="P1197" s="12"/>
      <c r="Q1197" s="12"/>
      <c r="R1197" s="12"/>
      <c r="S1197" s="8"/>
      <c r="T1197" s="8"/>
    </row>
    <row r="1198" spans="1:20" ht="15" x14ac:dyDescent="0.2">
      <c r="A1198" s="10"/>
      <c r="B1198" s="8"/>
      <c r="C1198" s="8"/>
      <c r="D1198" s="8"/>
      <c r="E1198" s="8"/>
      <c r="F1198" s="7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0"/>
      <c r="R1198" s="61"/>
      <c r="S1198" s="8"/>
      <c r="T1198" s="8"/>
    </row>
    <row r="1199" spans="1:20" ht="15" x14ac:dyDescent="0.2">
      <c r="A1199" s="10"/>
      <c r="B1199" s="8"/>
      <c r="C1199" s="8"/>
      <c r="D1199" s="8"/>
      <c r="E1199" s="8"/>
      <c r="F1199" s="4"/>
      <c r="G1199" s="10"/>
      <c r="H1199" s="8"/>
      <c r="I1199" s="12"/>
      <c r="J1199" s="12"/>
      <c r="K1199" s="12"/>
      <c r="L1199" s="12"/>
      <c r="M1199" s="12"/>
      <c r="N1199" s="12"/>
      <c r="O1199" s="12"/>
      <c r="P1199" s="12"/>
      <c r="Q1199" s="60"/>
      <c r="R1199" s="61"/>
      <c r="S1199" s="8"/>
      <c r="T1199" s="8"/>
    </row>
    <row r="1200" spans="1:20" ht="15" x14ac:dyDescent="0.2">
      <c r="A1200" s="10"/>
      <c r="B1200" s="8"/>
      <c r="C1200" s="8"/>
      <c r="D1200" s="8"/>
      <c r="E1200" s="8"/>
      <c r="F1200" s="4"/>
      <c r="G1200" s="10"/>
      <c r="H1200" s="8"/>
      <c r="I1200" s="12"/>
      <c r="J1200" s="8"/>
      <c r="K1200" s="8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5" x14ac:dyDescent="0.2">
      <c r="A1201" s="10"/>
      <c r="B1201" s="8"/>
      <c r="C1201" s="8"/>
      <c r="D1201" s="8"/>
      <c r="E1201" s="8"/>
      <c r="F1201" s="4"/>
      <c r="G1201" s="10"/>
      <c r="H1201" s="8"/>
      <c r="I1201" s="8"/>
      <c r="J1201" s="12"/>
      <c r="K1201" s="12"/>
      <c r="L1201" s="12"/>
      <c r="M1201" s="12"/>
      <c r="N1201" s="12"/>
      <c r="O1201" s="12"/>
      <c r="P1201" s="12"/>
      <c r="Q1201" s="12"/>
      <c r="R1201" s="12"/>
      <c r="S1201" s="8"/>
      <c r="T1201" s="8"/>
    </row>
    <row r="1202" spans="1:20" ht="15" x14ac:dyDescent="0.2">
      <c r="A1202" s="10"/>
      <c r="B1202" s="8"/>
      <c r="C1202" s="8"/>
      <c r="D1202" s="8"/>
      <c r="E1202" s="8"/>
      <c r="F1202" s="4"/>
      <c r="G1202" s="10"/>
      <c r="H1202" s="60"/>
      <c r="I1202" s="61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5" x14ac:dyDescent="0.2">
      <c r="A1203" s="10"/>
      <c r="B1203" s="8"/>
      <c r="C1203" s="8"/>
      <c r="D1203" s="8"/>
      <c r="E1203" s="8"/>
      <c r="F1203" s="4"/>
      <c r="G1203" s="10"/>
      <c r="H1203" s="60"/>
      <c r="I1203" s="61"/>
      <c r="J1203" s="12"/>
      <c r="K1203" s="12"/>
      <c r="L1203" s="12"/>
      <c r="M1203" s="12"/>
      <c r="N1203" s="12"/>
      <c r="O1203" s="12"/>
      <c r="P1203" s="8"/>
      <c r="Q1203" s="12"/>
      <c r="R1203" s="12"/>
      <c r="S1203" s="8"/>
      <c r="T1203" s="8"/>
    </row>
    <row r="1204" spans="1:20" ht="15" x14ac:dyDescent="0.2">
      <c r="A1204" s="10"/>
      <c r="B1204" s="8"/>
      <c r="C1204" s="8"/>
      <c r="D1204" s="8"/>
      <c r="E1204" s="8"/>
      <c r="F1204" s="4"/>
      <c r="G1204" s="10"/>
      <c r="H1204" s="8"/>
      <c r="I1204" s="12"/>
      <c r="J1204" s="8"/>
      <c r="K1204" s="8"/>
      <c r="L1204" s="12"/>
      <c r="M1204" s="12"/>
      <c r="N1204" s="12"/>
      <c r="O1204" s="12"/>
      <c r="P1204" s="12"/>
      <c r="Q1204" s="12"/>
      <c r="R1204" s="12"/>
      <c r="S1204" s="8"/>
      <c r="T1204" s="8"/>
    </row>
    <row r="1205" spans="1:20" ht="15" x14ac:dyDescent="0.2">
      <c r="A1205" s="10"/>
      <c r="B1205" s="8"/>
      <c r="C1205" s="8"/>
      <c r="D1205" s="8"/>
      <c r="E1205" s="8"/>
      <c r="F1205" s="4"/>
      <c r="G1205" s="10"/>
      <c r="H1205" s="8"/>
      <c r="I1205" s="12"/>
      <c r="J1205" s="12"/>
      <c r="K1205" s="12"/>
      <c r="L1205" s="8"/>
      <c r="M1205" s="8"/>
      <c r="N1205" s="12"/>
      <c r="O1205" s="12"/>
      <c r="P1205" s="12"/>
      <c r="Q1205" s="12"/>
      <c r="R1205" s="12"/>
      <c r="S1205" s="8"/>
      <c r="T1205" s="8"/>
    </row>
    <row r="1206" spans="1:20" ht="15" x14ac:dyDescent="0.2">
      <c r="A1206" s="10"/>
      <c r="B1206" s="8"/>
      <c r="C1206" s="8"/>
      <c r="D1206" s="8"/>
      <c r="E1206" s="8"/>
      <c r="F1206" s="7"/>
      <c r="G1206" s="10"/>
      <c r="H1206" s="60"/>
      <c r="I1206" s="61"/>
      <c r="J1206" s="12"/>
      <c r="K1206" s="12"/>
      <c r="L1206" s="12"/>
      <c r="M1206" s="12"/>
      <c r="N1206" s="12"/>
      <c r="O1206" s="12"/>
      <c r="P1206" s="8"/>
      <c r="Q1206" s="12"/>
      <c r="R1206" s="12"/>
      <c r="S1206" s="8"/>
      <c r="T1206" s="8"/>
    </row>
    <row r="1207" spans="1:20" ht="15" x14ac:dyDescent="0.2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5" x14ac:dyDescent="0.2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60"/>
      <c r="L1208" s="61"/>
      <c r="M1208" s="12"/>
      <c r="N1208" s="12"/>
      <c r="O1208" s="12"/>
      <c r="P1208" s="12"/>
      <c r="Q1208" s="12"/>
      <c r="R1208" s="12"/>
      <c r="S1208" s="8"/>
      <c r="T1208" s="8"/>
    </row>
    <row r="1209" spans="1:20" ht="15" x14ac:dyDescent="0.2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5" x14ac:dyDescent="0.2">
      <c r="A1210" s="10"/>
      <c r="B1210" s="8"/>
      <c r="C1210" s="8"/>
      <c r="D1210" s="8"/>
      <c r="E1210" s="8"/>
      <c r="F1210" s="7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5" x14ac:dyDescent="0.2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60"/>
      <c r="L1211" s="61"/>
      <c r="M1211" s="12"/>
      <c r="N1211" s="12"/>
      <c r="O1211" s="12"/>
      <c r="P1211" s="12"/>
      <c r="Q1211" s="12"/>
      <c r="R1211" s="12"/>
      <c r="S1211" s="8"/>
      <c r="T1211" s="8"/>
    </row>
    <row r="1212" spans="1:20" ht="15" x14ac:dyDescent="0.2">
      <c r="A1212" s="10"/>
      <c r="B1212" s="8"/>
      <c r="C1212" s="8"/>
      <c r="D1212" s="8"/>
      <c r="E1212" s="8"/>
      <c r="F1212" s="9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5" x14ac:dyDescent="0.2">
      <c r="A1213" s="10"/>
      <c r="B1213" s="8"/>
      <c r="C1213" s="8"/>
      <c r="D1213" s="8"/>
      <c r="E1213" s="8"/>
      <c r="F1213" s="4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5" x14ac:dyDescent="0.2">
      <c r="A1214" s="10"/>
      <c r="B1214" s="8"/>
      <c r="C1214" s="8"/>
      <c r="D1214" s="8"/>
      <c r="E1214" s="8"/>
      <c r="F1214" s="7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5" x14ac:dyDescent="0.2">
      <c r="A1215" s="10"/>
      <c r="B1215" s="8"/>
      <c r="C1215" s="8"/>
      <c r="D1215" s="8"/>
      <c r="E1215" s="8"/>
      <c r="F1215" s="4"/>
      <c r="G1215" s="10"/>
      <c r="H1215" s="60"/>
      <c r="I1215" s="61"/>
      <c r="J1215" s="12"/>
      <c r="K1215" s="12"/>
      <c r="L1215" s="12"/>
      <c r="M1215" s="12"/>
      <c r="N1215" s="12"/>
      <c r="O1215" s="12"/>
      <c r="P1215" s="8"/>
      <c r="Q1215" s="12"/>
      <c r="R1215" s="12"/>
      <c r="S1215" s="8"/>
      <c r="T1215" s="8"/>
    </row>
    <row r="1216" spans="1:20" ht="15" x14ac:dyDescent="0.2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5" x14ac:dyDescent="0.2">
      <c r="A1217" s="10"/>
      <c r="B1217" s="8"/>
      <c r="C1217" s="8"/>
      <c r="D1217" s="8"/>
      <c r="E1217" s="8"/>
      <c r="F1217" s="7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5" x14ac:dyDescent="0.2">
      <c r="A1218" s="10"/>
      <c r="B1218" s="8"/>
      <c r="C1218" s="8"/>
      <c r="D1218" s="8"/>
      <c r="E1218" s="8"/>
      <c r="F1218" s="4"/>
      <c r="G1218" s="10"/>
      <c r="H1218" s="8"/>
      <c r="I1218" s="12"/>
      <c r="J1218" s="8"/>
      <c r="K1218" s="8"/>
      <c r="L1218" s="12"/>
      <c r="M1218" s="12"/>
      <c r="N1218" s="12"/>
      <c r="O1218" s="12"/>
      <c r="P1218" s="12"/>
      <c r="Q1218" s="12"/>
      <c r="R1218" s="12"/>
      <c r="S1218" s="8"/>
      <c r="T1218" s="8"/>
    </row>
    <row r="1219" spans="1:20" ht="15" x14ac:dyDescent="0.2">
      <c r="A1219" s="10"/>
      <c r="B1219" s="8"/>
      <c r="C1219" s="8"/>
      <c r="D1219" s="8"/>
      <c r="E1219" s="8"/>
      <c r="F1219" s="4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5" x14ac:dyDescent="0.2">
      <c r="A1220" s="10"/>
      <c r="B1220" s="8"/>
      <c r="C1220" s="8"/>
      <c r="D1220" s="8"/>
      <c r="E1220" s="8"/>
      <c r="F1220" s="4"/>
      <c r="G1220" s="10"/>
      <c r="H1220" s="60"/>
      <c r="I1220" s="61"/>
      <c r="J1220" s="12"/>
      <c r="K1220" s="12"/>
      <c r="L1220" s="12"/>
      <c r="M1220" s="12"/>
      <c r="N1220" s="12"/>
      <c r="O1220" s="12"/>
      <c r="P1220" s="8"/>
      <c r="Q1220" s="12"/>
      <c r="R1220" s="12"/>
      <c r="S1220" s="8"/>
      <c r="T1220" s="8"/>
    </row>
    <row r="1221" spans="1:20" ht="15" x14ac:dyDescent="0.2">
      <c r="A1221" s="10"/>
      <c r="B1221" s="8"/>
      <c r="C1221" s="8"/>
      <c r="D1221" s="8"/>
      <c r="E1221" s="8"/>
      <c r="F1221" s="7"/>
      <c r="G1221" s="10"/>
      <c r="H1221" s="8"/>
      <c r="I1221" s="12"/>
      <c r="J1221" s="12"/>
      <c r="K1221" s="12"/>
      <c r="L1221" s="8"/>
      <c r="M1221" s="8"/>
      <c r="N1221" s="12"/>
      <c r="O1221" s="12"/>
      <c r="P1221" s="12"/>
      <c r="Q1221" s="12"/>
      <c r="R1221" s="12"/>
      <c r="S1221" s="8"/>
      <c r="T1221" s="8"/>
    </row>
    <row r="1222" spans="1:20" ht="15" x14ac:dyDescent="0.2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5" x14ac:dyDescent="0.2">
      <c r="A1223" s="10"/>
      <c r="B1223" s="8"/>
      <c r="C1223" s="8"/>
      <c r="D1223" s="8"/>
      <c r="E1223" s="8"/>
      <c r="F1223" s="4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5" x14ac:dyDescent="0.2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5" x14ac:dyDescent="0.2">
      <c r="A1225" s="10"/>
      <c r="B1225" s="8"/>
      <c r="C1225" s="8"/>
      <c r="D1225" s="8"/>
      <c r="E1225" s="8"/>
      <c r="F1225" s="7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5" x14ac:dyDescent="0.2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5" x14ac:dyDescent="0.2">
      <c r="A1227" s="10"/>
      <c r="B1227" s="8"/>
      <c r="C1227" s="8"/>
      <c r="D1227" s="8"/>
      <c r="E1227" s="8"/>
      <c r="F1227" s="4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5" x14ac:dyDescent="0.2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5" x14ac:dyDescent="0.2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5" x14ac:dyDescent="0.2">
      <c r="A1230" s="10"/>
      <c r="B1230" s="8"/>
      <c r="C1230" s="8"/>
      <c r="D1230" s="8"/>
      <c r="E1230" s="8"/>
      <c r="F1230" s="7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5" x14ac:dyDescent="0.2">
      <c r="A1231" s="10"/>
      <c r="B1231" s="8"/>
      <c r="C1231" s="8"/>
      <c r="D1231" s="8"/>
      <c r="E1231" s="8"/>
      <c r="F1231" s="4"/>
      <c r="G1231" s="10"/>
      <c r="H1231" s="8"/>
      <c r="I1231" s="12"/>
      <c r="J1231" s="8"/>
      <c r="K1231" s="8"/>
      <c r="L1231" s="12"/>
      <c r="M1231" s="12"/>
      <c r="N1231" s="12"/>
      <c r="O1231" s="12"/>
      <c r="P1231" s="12"/>
      <c r="Q1231" s="12"/>
      <c r="R1231" s="12"/>
      <c r="S1231" s="8"/>
      <c r="T1231" s="8"/>
    </row>
    <row r="1232" spans="1:20" ht="15" x14ac:dyDescent="0.2">
      <c r="A1232" s="10"/>
      <c r="B1232" s="8"/>
      <c r="C1232" s="8"/>
      <c r="D1232" s="8"/>
      <c r="E1232" s="8"/>
      <c r="F1232" s="4"/>
      <c r="G1232" s="10"/>
      <c r="H1232" s="8"/>
      <c r="I1232" s="12"/>
      <c r="J1232" s="12"/>
      <c r="K1232" s="12"/>
      <c r="L1232" s="12"/>
      <c r="M1232" s="12"/>
      <c r="N1232" s="12"/>
      <c r="O1232" s="12"/>
      <c r="P1232" s="12"/>
      <c r="Q1232" s="12"/>
      <c r="R1232" s="8"/>
      <c r="S1232" s="8"/>
      <c r="T1232" s="8"/>
    </row>
    <row r="1233" spans="1:20" ht="15" x14ac:dyDescent="0.2">
      <c r="A1233" s="10"/>
      <c r="B1233" s="8"/>
      <c r="C1233" s="8"/>
      <c r="D1233" s="8"/>
      <c r="E1233" s="8"/>
      <c r="F1233" s="7"/>
      <c r="G1233" s="10"/>
      <c r="H1233" s="8"/>
      <c r="I1233" s="12"/>
      <c r="J1233" s="12"/>
      <c r="K1233" s="12"/>
      <c r="L1233" s="8"/>
      <c r="M1233" s="8"/>
      <c r="N1233" s="12"/>
      <c r="O1233" s="12"/>
      <c r="P1233" s="12"/>
      <c r="Q1233" s="12"/>
      <c r="R1233" s="12"/>
      <c r="S1233" s="8"/>
      <c r="T1233" s="8"/>
    </row>
    <row r="1234" spans="1:20" ht="15" x14ac:dyDescent="0.2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5" x14ac:dyDescent="0.2">
      <c r="A1235" s="10"/>
      <c r="B1235" s="8"/>
      <c r="C1235" s="8"/>
      <c r="D1235" s="8"/>
      <c r="E1235" s="8"/>
      <c r="F1235" s="4"/>
      <c r="G1235" s="10"/>
      <c r="H1235" s="8"/>
      <c r="I1235" s="8"/>
      <c r="J1235" s="12"/>
      <c r="K1235" s="12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5" x14ac:dyDescent="0.2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5" x14ac:dyDescent="0.2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5" x14ac:dyDescent="0.2">
      <c r="A1238" s="10"/>
      <c r="B1238" s="8"/>
      <c r="C1238" s="8"/>
      <c r="D1238" s="8"/>
      <c r="E1238" s="8"/>
      <c r="F1238" s="4"/>
      <c r="G1238" s="10"/>
      <c r="H1238" s="8"/>
      <c r="I1238" s="12"/>
      <c r="J1238" s="8"/>
      <c r="K1238" s="8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5" x14ac:dyDescent="0.2">
      <c r="A1239" s="10"/>
      <c r="B1239" s="8"/>
      <c r="C1239" s="8"/>
      <c r="D1239" s="8"/>
      <c r="E1239" s="8"/>
      <c r="F1239" s="4"/>
      <c r="G1239" s="10"/>
      <c r="H1239" s="8"/>
      <c r="I1239" s="12"/>
      <c r="J1239" s="12"/>
      <c r="K1239" s="12"/>
      <c r="L1239" s="12"/>
      <c r="M1239" s="12"/>
      <c r="N1239" s="12"/>
      <c r="O1239" s="12"/>
      <c r="P1239" s="12"/>
      <c r="Q1239" s="12"/>
      <c r="R1239" s="8"/>
      <c r="S1239" s="8"/>
      <c r="T1239" s="8"/>
    </row>
    <row r="1240" spans="1:20" ht="15" x14ac:dyDescent="0.2">
      <c r="A1240" s="10"/>
      <c r="B1240" s="8"/>
      <c r="C1240" s="8"/>
      <c r="D1240" s="8"/>
      <c r="E1240" s="8"/>
      <c r="F1240" s="4"/>
      <c r="G1240" s="10"/>
      <c r="H1240" s="8"/>
      <c r="I1240" s="8"/>
      <c r="J1240" s="12"/>
      <c r="K1240" s="12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5" x14ac:dyDescent="0.2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5" x14ac:dyDescent="0.2">
      <c r="A1242" s="10"/>
      <c r="B1242" s="8"/>
      <c r="C1242" s="8"/>
      <c r="D1242" s="8"/>
      <c r="E1242" s="8"/>
      <c r="F1242" s="7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5" x14ac:dyDescent="0.2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5" x14ac:dyDescent="0.2">
      <c r="A1244" s="10"/>
      <c r="B1244" s="8"/>
      <c r="C1244" s="8"/>
      <c r="D1244" s="8"/>
      <c r="E1244" s="8"/>
      <c r="F1244" s="4"/>
      <c r="G1244" s="10"/>
      <c r="H1244" s="8"/>
      <c r="I1244" s="12"/>
      <c r="J1244" s="12"/>
      <c r="K1244" s="12"/>
      <c r="L1244" s="8"/>
      <c r="M1244" s="8"/>
      <c r="N1244" s="12"/>
      <c r="O1244" s="12"/>
      <c r="P1244" s="12"/>
      <c r="Q1244" s="12"/>
      <c r="R1244" s="12"/>
      <c r="S1244" s="8"/>
      <c r="T1244" s="8"/>
    </row>
    <row r="1245" spans="1:20" ht="15" x14ac:dyDescent="0.2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5" x14ac:dyDescent="0.2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5" x14ac:dyDescent="0.2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5" x14ac:dyDescent="0.2">
      <c r="A1248" s="10"/>
      <c r="B1248" s="8"/>
      <c r="C1248" s="8"/>
      <c r="D1248" s="8"/>
      <c r="E1248" s="8"/>
      <c r="F1248" s="4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5" x14ac:dyDescent="0.2">
      <c r="A1249" s="10"/>
      <c r="B1249" s="8"/>
      <c r="C1249" s="8"/>
      <c r="D1249" s="8"/>
      <c r="E1249" s="8"/>
      <c r="F1249" s="7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5" x14ac:dyDescent="0.2">
      <c r="A1250" s="10"/>
      <c r="B1250" s="8"/>
      <c r="C1250" s="8"/>
      <c r="D1250" s="8"/>
      <c r="E1250" s="8"/>
      <c r="F1250" s="7"/>
      <c r="G1250" s="10"/>
      <c r="H1250" s="8"/>
      <c r="I1250" s="12"/>
      <c r="J1250" s="12"/>
      <c r="K1250" s="12"/>
      <c r="L1250" s="8"/>
      <c r="M1250" s="8"/>
      <c r="N1250" s="12"/>
      <c r="O1250" s="12"/>
      <c r="P1250" s="12"/>
      <c r="Q1250" s="12"/>
      <c r="R1250" s="12"/>
      <c r="S1250" s="8"/>
      <c r="T1250" s="8"/>
    </row>
    <row r="1251" spans="1:20" ht="15" x14ac:dyDescent="0.2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5" x14ac:dyDescent="0.2">
      <c r="A1252" s="10"/>
      <c r="B1252" s="8"/>
      <c r="C1252" s="8"/>
      <c r="D1252" s="8"/>
      <c r="E1252" s="8"/>
      <c r="F1252" s="4"/>
      <c r="G1252" s="10"/>
      <c r="H1252" s="8"/>
      <c r="I1252" s="12"/>
      <c r="J1252" s="8"/>
      <c r="K1252" s="8"/>
      <c r="L1252" s="12"/>
      <c r="M1252" s="12"/>
      <c r="N1252" s="12"/>
      <c r="O1252" s="12"/>
      <c r="P1252" s="12"/>
      <c r="Q1252" s="12"/>
      <c r="R1252" s="12"/>
      <c r="S1252" s="8"/>
      <c r="T1252" s="8"/>
    </row>
    <row r="1253" spans="1:20" ht="15" x14ac:dyDescent="0.2">
      <c r="A1253" s="10"/>
      <c r="B1253" s="8"/>
      <c r="C1253" s="8"/>
      <c r="D1253" s="8"/>
      <c r="E1253" s="8"/>
      <c r="F1253" s="4"/>
      <c r="G1253" s="10"/>
      <c r="H1253" s="60"/>
      <c r="I1253" s="61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5" x14ac:dyDescent="0.2">
      <c r="A1254" s="10"/>
      <c r="B1254" s="8"/>
      <c r="C1254" s="8"/>
      <c r="D1254" s="8"/>
      <c r="E1254" s="8"/>
      <c r="F1254" s="4"/>
      <c r="G1254" s="10"/>
      <c r="H1254" s="60"/>
      <c r="I1254" s="61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5" x14ac:dyDescent="0.2">
      <c r="A1255" s="10"/>
      <c r="B1255" s="8"/>
      <c r="C1255" s="8"/>
      <c r="D1255" s="8"/>
      <c r="E1255" s="8"/>
      <c r="F1255" s="4"/>
      <c r="G1255" s="10"/>
      <c r="H1255" s="60"/>
      <c r="I1255" s="61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5" x14ac:dyDescent="0.2">
      <c r="A1256" s="10"/>
      <c r="B1256" s="8"/>
      <c r="C1256" s="8"/>
      <c r="D1256" s="8"/>
      <c r="E1256" s="8"/>
      <c r="F1256" s="7"/>
      <c r="G1256" s="10"/>
      <c r="H1256" s="60"/>
      <c r="I1256" s="61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5" x14ac:dyDescent="0.2">
      <c r="A1257" s="10"/>
      <c r="B1257" s="8"/>
      <c r="C1257" s="8"/>
      <c r="D1257" s="8"/>
      <c r="E1257" s="8"/>
      <c r="F1257" s="4"/>
      <c r="G1257" s="10"/>
      <c r="H1257" s="60"/>
      <c r="I1257" s="61"/>
      <c r="J1257" s="12"/>
      <c r="K1257" s="12"/>
      <c r="L1257" s="12"/>
      <c r="M1257" s="12"/>
      <c r="N1257" s="12"/>
      <c r="O1257" s="12"/>
      <c r="P1257" s="8"/>
      <c r="Q1257" s="12"/>
      <c r="R1257" s="12"/>
      <c r="S1257" s="8"/>
      <c r="T1257" s="8"/>
    </row>
    <row r="1258" spans="1:20" ht="15" x14ac:dyDescent="0.2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60"/>
      <c r="L1258" s="61"/>
      <c r="M1258" s="12"/>
      <c r="N1258" s="12"/>
      <c r="O1258" s="12"/>
      <c r="P1258" s="12"/>
      <c r="Q1258" s="12"/>
      <c r="R1258" s="12"/>
      <c r="S1258" s="8"/>
      <c r="T1258" s="8"/>
    </row>
    <row r="1259" spans="1:20" ht="15" x14ac:dyDescent="0.2">
      <c r="A1259" s="10"/>
      <c r="B1259" s="8"/>
      <c r="C1259" s="8"/>
      <c r="D1259" s="8"/>
      <c r="E1259" s="8"/>
      <c r="F1259" s="7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5" x14ac:dyDescent="0.2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5" x14ac:dyDescent="0.2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5" x14ac:dyDescent="0.2">
      <c r="A1262" s="10"/>
      <c r="B1262" s="8"/>
      <c r="C1262" s="8"/>
      <c r="D1262" s="8"/>
      <c r="E1262" s="8"/>
      <c r="F1262" s="4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5" x14ac:dyDescent="0.2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5" x14ac:dyDescent="0.2">
      <c r="A1264" s="10"/>
      <c r="B1264" s="8"/>
      <c r="C1264" s="8"/>
      <c r="D1264" s="8"/>
      <c r="E1264" s="8"/>
      <c r="F1264" s="7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5" x14ac:dyDescent="0.2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5" x14ac:dyDescent="0.2">
      <c r="A1266" s="10"/>
      <c r="B1266" s="8"/>
      <c r="C1266" s="8"/>
      <c r="D1266" s="8"/>
      <c r="E1266" s="8"/>
      <c r="F1266" s="4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5" x14ac:dyDescent="0.2">
      <c r="A1267" s="10"/>
      <c r="B1267" s="8"/>
      <c r="C1267" s="8"/>
      <c r="D1267" s="8"/>
      <c r="E1267" s="8"/>
      <c r="F1267" s="7"/>
      <c r="G1267" s="10"/>
      <c r="H1267" s="8"/>
      <c r="I1267" s="8"/>
      <c r="J1267" s="12"/>
      <c r="K1267" s="12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5" x14ac:dyDescent="0.2">
      <c r="A1268" s="10"/>
      <c r="B1268" s="8"/>
      <c r="C1268" s="8"/>
      <c r="D1268" s="8"/>
      <c r="E1268" s="8"/>
      <c r="F1268" s="7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5" x14ac:dyDescent="0.2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5" x14ac:dyDescent="0.2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5" x14ac:dyDescent="0.2">
      <c r="A1271" s="10"/>
      <c r="B1271" s="8"/>
      <c r="C1271" s="8"/>
      <c r="D1271" s="8"/>
      <c r="E1271" s="8"/>
      <c r="F1271" s="9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5" x14ac:dyDescent="0.2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5" x14ac:dyDescent="0.2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5" x14ac:dyDescent="0.2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5" x14ac:dyDescent="0.2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5" x14ac:dyDescent="0.2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5" x14ac:dyDescent="0.2">
      <c r="A1277" s="10"/>
      <c r="B1277" s="8"/>
      <c r="C1277" s="8"/>
      <c r="D1277" s="8"/>
      <c r="E1277" s="8"/>
      <c r="F1277" s="7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5" x14ac:dyDescent="0.2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5" x14ac:dyDescent="0.2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5" x14ac:dyDescent="0.2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5" x14ac:dyDescent="0.2">
      <c r="A1281" s="10"/>
      <c r="B1281" s="8"/>
      <c r="C1281" s="8"/>
      <c r="D1281" s="8"/>
      <c r="E1281" s="8"/>
      <c r="F1281" s="4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5" x14ac:dyDescent="0.2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5" x14ac:dyDescent="0.2">
      <c r="A1283" s="10"/>
      <c r="B1283" s="8"/>
      <c r="C1283" s="8"/>
      <c r="D1283" s="8"/>
      <c r="E1283" s="8"/>
      <c r="F1283" s="7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5" x14ac:dyDescent="0.2">
      <c r="A1284" s="10"/>
      <c r="B1284" s="8"/>
      <c r="C1284" s="8"/>
      <c r="D1284" s="8"/>
      <c r="E1284" s="8"/>
      <c r="F1284" s="7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5" x14ac:dyDescent="0.2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5" x14ac:dyDescent="0.2">
      <c r="A1286" s="10"/>
      <c r="B1286" s="8"/>
      <c r="C1286" s="8"/>
      <c r="D1286" s="8"/>
      <c r="E1286" s="8"/>
      <c r="F1286" s="4"/>
      <c r="G1286" s="10"/>
      <c r="H1286" s="8"/>
      <c r="I1286" s="8"/>
      <c r="J1286" s="12"/>
      <c r="K1286" s="12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5" x14ac:dyDescent="0.2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5" x14ac:dyDescent="0.2">
      <c r="A1288" s="10"/>
      <c r="B1288" s="8"/>
      <c r="C1288" s="8"/>
      <c r="D1288" s="8"/>
      <c r="E1288" s="8"/>
      <c r="F1288" s="4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5" x14ac:dyDescent="0.2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5" x14ac:dyDescent="0.2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8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5" x14ac:dyDescent="0.2">
      <c r="A1291" s="10"/>
      <c r="B1291" s="8"/>
      <c r="C1291" s="8"/>
      <c r="D1291" s="8"/>
      <c r="E1291" s="8"/>
      <c r="F1291" s="4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5" x14ac:dyDescent="0.2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5" x14ac:dyDescent="0.2">
      <c r="A1293" s="10"/>
      <c r="B1293" s="8"/>
      <c r="C1293" s="8"/>
      <c r="D1293" s="8"/>
      <c r="E1293" s="8"/>
      <c r="F1293" s="7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5" x14ac:dyDescent="0.2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5" x14ac:dyDescent="0.2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5" x14ac:dyDescent="0.2">
      <c r="A1296" s="10"/>
      <c r="B1296" s="8"/>
      <c r="C1296" s="8"/>
      <c r="D1296" s="8"/>
      <c r="E1296" s="8"/>
      <c r="F1296" s="4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5" x14ac:dyDescent="0.2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5" x14ac:dyDescent="0.2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5" x14ac:dyDescent="0.2">
      <c r="A1299" s="10"/>
      <c r="B1299" s="8"/>
      <c r="C1299" s="8"/>
      <c r="D1299" s="8"/>
      <c r="E1299" s="8"/>
      <c r="F1299" s="7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5" x14ac:dyDescent="0.2">
      <c r="A1300" s="10"/>
      <c r="B1300" s="8"/>
      <c r="C1300" s="8"/>
      <c r="D1300" s="8"/>
      <c r="E1300" s="8"/>
      <c r="F1300" s="4"/>
      <c r="G1300" s="10"/>
      <c r="H1300" s="8"/>
      <c r="I1300" s="12"/>
      <c r="J1300" s="8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5" x14ac:dyDescent="0.2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5" x14ac:dyDescent="0.2">
      <c r="A1302" s="10"/>
      <c r="B1302" s="8"/>
      <c r="C1302" s="8"/>
      <c r="D1302" s="8"/>
      <c r="E1302" s="8"/>
      <c r="F1302" s="4"/>
      <c r="G1302" s="10"/>
      <c r="H1302" s="8"/>
      <c r="I1302" s="8"/>
      <c r="J1302" s="12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5" x14ac:dyDescent="0.2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5" x14ac:dyDescent="0.2">
      <c r="A1304" s="10"/>
      <c r="B1304" s="8"/>
      <c r="C1304" s="8"/>
      <c r="D1304" s="8"/>
      <c r="E1304" s="8"/>
      <c r="F1304" s="4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5" x14ac:dyDescent="0.2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5" x14ac:dyDescent="0.2">
      <c r="A1306" s="10"/>
      <c r="B1306" s="8"/>
      <c r="C1306" s="8"/>
      <c r="D1306" s="8"/>
      <c r="E1306" s="8"/>
      <c r="F1306" s="9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5" x14ac:dyDescent="0.2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5" x14ac:dyDescent="0.2">
      <c r="A1308" s="10"/>
      <c r="B1308" s="8"/>
      <c r="C1308" s="8"/>
      <c r="D1308" s="8"/>
      <c r="E1308" s="8"/>
      <c r="F1308" s="7"/>
      <c r="G1308" s="10"/>
      <c r="H1308" s="8"/>
      <c r="I1308" s="12"/>
      <c r="J1308" s="8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5" x14ac:dyDescent="0.2">
      <c r="A1309" s="10"/>
      <c r="B1309" s="8"/>
      <c r="C1309" s="8"/>
      <c r="D1309" s="8"/>
      <c r="E1309" s="8"/>
      <c r="F1309" s="7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5" x14ac:dyDescent="0.2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5" x14ac:dyDescent="0.2">
      <c r="A1311" s="10"/>
      <c r="B1311" s="8"/>
      <c r="C1311" s="8"/>
      <c r="D1311" s="8"/>
      <c r="E1311" s="8"/>
      <c r="F1311" s="4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8"/>
      <c r="T1311" s="8"/>
    </row>
    <row r="1312" spans="1:20" ht="15" x14ac:dyDescent="0.2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12"/>
      <c r="O1312" s="12"/>
      <c r="P1312" s="12"/>
      <c r="Q1312" s="12"/>
      <c r="R1312" s="8"/>
      <c r="S1312" s="8"/>
      <c r="T1312" s="8"/>
    </row>
    <row r="1313" spans="1:20" ht="15" x14ac:dyDescent="0.2">
      <c r="A1313" s="10"/>
      <c r="B1313" s="8"/>
      <c r="C1313" s="8"/>
      <c r="D1313" s="8"/>
      <c r="E1313" s="8"/>
      <c r="F1313" s="7"/>
      <c r="G1313" s="10"/>
      <c r="H1313" s="8"/>
      <c r="I1313" s="12"/>
      <c r="J1313" s="12"/>
      <c r="K1313" s="12"/>
      <c r="L1313" s="12"/>
      <c r="M1313" s="12"/>
      <c r="N1313" s="8"/>
      <c r="O1313" s="8"/>
      <c r="P1313" s="12"/>
      <c r="Q1313" s="12"/>
      <c r="R1313" s="12"/>
      <c r="S1313" s="8"/>
      <c r="T1313" s="8"/>
    </row>
    <row r="1314" spans="1:20" ht="15" x14ac:dyDescent="0.2">
      <c r="A1314" s="10"/>
      <c r="B1314" s="8"/>
      <c r="C1314" s="8"/>
      <c r="D1314" s="8"/>
      <c r="E1314" s="8"/>
      <c r="F1314" s="4"/>
      <c r="G1314" s="10"/>
      <c r="H1314" s="8"/>
      <c r="I1314" s="8"/>
      <c r="J1314" s="12"/>
      <c r="K1314" s="12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5" x14ac:dyDescent="0.2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60"/>
      <c r="L1315" s="61"/>
      <c r="M1315" s="12"/>
      <c r="N1315" s="12"/>
      <c r="O1315" s="12"/>
      <c r="P1315" s="12"/>
      <c r="Q1315" s="12"/>
      <c r="R1315" s="12"/>
      <c r="S1315" s="8"/>
      <c r="T1315" s="8"/>
    </row>
    <row r="1316" spans="1:20" ht="15" x14ac:dyDescent="0.2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8"/>
      <c r="L1316" s="12"/>
      <c r="M1316" s="12"/>
      <c r="N1316" s="12"/>
      <c r="O1316" s="12"/>
      <c r="P1316" s="12"/>
      <c r="Q1316" s="12"/>
      <c r="R1316" s="12"/>
      <c r="S1316" s="8"/>
      <c r="T1316" s="8"/>
    </row>
    <row r="1317" spans="1:20" ht="15" x14ac:dyDescent="0.2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60"/>
      <c r="L1317" s="61"/>
      <c r="M1317" s="12"/>
      <c r="N1317" s="12"/>
      <c r="O1317" s="12"/>
      <c r="P1317" s="12"/>
      <c r="Q1317" s="12"/>
      <c r="R1317" s="12"/>
      <c r="S1317" s="8"/>
      <c r="T1317" s="8"/>
    </row>
    <row r="1318" spans="1:20" ht="15" x14ac:dyDescent="0.2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60"/>
      <c r="L1318" s="61"/>
      <c r="M1318" s="12"/>
      <c r="N1318" s="12"/>
      <c r="O1318" s="12"/>
      <c r="P1318" s="12"/>
      <c r="Q1318" s="12"/>
      <c r="R1318" s="12"/>
      <c r="S1318" s="8"/>
      <c r="T1318" s="8"/>
    </row>
    <row r="1319" spans="1:20" ht="15" x14ac:dyDescent="0.2">
      <c r="A1319" s="10"/>
      <c r="B1319" s="8"/>
      <c r="C1319" s="8"/>
      <c r="D1319" s="8"/>
      <c r="E1319" s="8"/>
      <c r="F1319" s="7"/>
      <c r="G1319" s="10"/>
      <c r="H1319" s="8"/>
      <c r="I1319" s="12"/>
      <c r="J1319" s="8"/>
      <c r="K1319" s="8"/>
      <c r="L1319" s="12"/>
      <c r="M1319" s="12"/>
      <c r="N1319" s="12"/>
      <c r="O1319" s="12"/>
      <c r="P1319" s="12"/>
      <c r="Q1319" s="12"/>
      <c r="R1319" s="12"/>
      <c r="S1319" s="8"/>
      <c r="T1319" s="8"/>
    </row>
    <row r="1320" spans="1:20" ht="15" x14ac:dyDescent="0.2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60"/>
      <c r="L1320" s="61"/>
      <c r="M1320" s="12"/>
      <c r="N1320" s="12"/>
      <c r="O1320" s="12"/>
      <c r="P1320" s="12"/>
      <c r="Q1320" s="12"/>
      <c r="R1320" s="12"/>
      <c r="S1320" s="8"/>
      <c r="T1320" s="8"/>
    </row>
    <row r="1321" spans="1:20" ht="15" x14ac:dyDescent="0.2">
      <c r="A1321" s="10"/>
      <c r="B1321" s="8"/>
      <c r="C1321" s="8"/>
      <c r="D1321" s="8"/>
      <c r="E1321" s="8"/>
      <c r="F1321" s="7"/>
      <c r="G1321" s="10"/>
      <c r="H1321" s="8"/>
      <c r="I1321" s="12"/>
      <c r="J1321" s="12"/>
      <c r="K1321" s="12"/>
      <c r="L1321" s="12"/>
      <c r="M1321" s="12"/>
      <c r="N1321" s="8"/>
      <c r="O1321" s="8"/>
      <c r="P1321" s="12"/>
      <c r="Q1321" s="12"/>
      <c r="R1321" s="12"/>
      <c r="S1321" s="8"/>
      <c r="T1321" s="8"/>
    </row>
    <row r="1322" spans="1:20" ht="15" x14ac:dyDescent="0.2">
      <c r="A1322" s="10"/>
      <c r="B1322" s="8"/>
      <c r="C1322" s="8"/>
      <c r="D1322" s="8"/>
      <c r="E1322" s="8"/>
      <c r="F1322" s="4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5" x14ac:dyDescent="0.2">
      <c r="A1323" s="10"/>
      <c r="B1323" s="8"/>
      <c r="C1323" s="8"/>
      <c r="D1323" s="8"/>
      <c r="E1323" s="8"/>
      <c r="F1323" s="7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5" x14ac:dyDescent="0.2">
      <c r="A1324" s="10"/>
      <c r="B1324" s="8"/>
      <c r="C1324" s="8"/>
      <c r="D1324" s="8"/>
      <c r="E1324" s="8"/>
      <c r="F1324" s="7"/>
      <c r="G1324" s="10"/>
      <c r="H1324" s="8"/>
      <c r="I1324" s="12"/>
      <c r="J1324" s="12"/>
      <c r="K1324" s="12"/>
      <c r="L1324" s="12"/>
      <c r="M1324" s="12"/>
      <c r="N1324" s="8"/>
      <c r="O1324" s="12"/>
      <c r="P1324" s="12"/>
      <c r="Q1324" s="12"/>
      <c r="R1324" s="12"/>
      <c r="S1324" s="8"/>
      <c r="T1324" s="8"/>
    </row>
    <row r="1325" spans="1:20" ht="15" x14ac:dyDescent="0.2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5" x14ac:dyDescent="0.2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5" x14ac:dyDescent="0.2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5" x14ac:dyDescent="0.2">
      <c r="A1328" s="10"/>
      <c r="B1328" s="8"/>
      <c r="C1328" s="8"/>
      <c r="D1328" s="8"/>
      <c r="E1328" s="8"/>
      <c r="F1328" s="7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5" x14ac:dyDescent="0.2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5" x14ac:dyDescent="0.2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5" x14ac:dyDescent="0.2">
      <c r="A1331" s="10"/>
      <c r="B1331" s="8"/>
      <c r="C1331" s="8"/>
      <c r="D1331" s="8"/>
      <c r="E1331" s="8"/>
      <c r="F1331" s="4"/>
      <c r="G1331" s="10"/>
      <c r="H1331" s="8"/>
      <c r="I1331" s="12"/>
      <c r="J1331" s="8"/>
      <c r="K1331" s="8"/>
      <c r="L1331" s="12"/>
      <c r="M1331" s="12"/>
      <c r="N1331" s="12"/>
      <c r="O1331" s="12"/>
      <c r="P1331" s="12"/>
      <c r="Q1331" s="12"/>
      <c r="R1331" s="12"/>
      <c r="S1331" s="8"/>
      <c r="T1331" s="8"/>
    </row>
    <row r="1332" spans="1:20" ht="15" x14ac:dyDescent="0.2">
      <c r="A1332" s="10"/>
      <c r="B1332" s="8"/>
      <c r="C1332" s="8"/>
      <c r="D1332" s="8"/>
      <c r="E1332" s="8"/>
      <c r="F1332" s="7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5" x14ac:dyDescent="0.2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5" x14ac:dyDescent="0.2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8"/>
      <c r="M1334" s="8"/>
      <c r="N1334" s="12"/>
      <c r="O1334" s="12"/>
      <c r="P1334" s="12"/>
      <c r="Q1334" s="12"/>
      <c r="R1334" s="12"/>
      <c r="S1334" s="8"/>
      <c r="T1334" s="8"/>
    </row>
    <row r="1335" spans="1:20" ht="15" x14ac:dyDescent="0.2">
      <c r="A1335" s="10"/>
      <c r="B1335" s="8"/>
      <c r="C1335" s="8"/>
      <c r="D1335" s="8"/>
      <c r="E1335" s="8"/>
      <c r="F1335" s="7"/>
      <c r="G1335" s="10"/>
      <c r="H1335" s="8"/>
      <c r="I1335" s="12"/>
      <c r="J1335" s="8"/>
      <c r="K1335" s="60"/>
      <c r="L1335" s="61"/>
      <c r="M1335" s="12"/>
      <c r="N1335" s="12"/>
      <c r="O1335" s="12"/>
      <c r="P1335" s="12"/>
      <c r="Q1335" s="12"/>
      <c r="R1335" s="12"/>
      <c r="S1335" s="8"/>
      <c r="T1335" s="8"/>
    </row>
    <row r="1336" spans="1:20" ht="15" x14ac:dyDescent="0.2">
      <c r="A1336" s="10"/>
      <c r="B1336" s="8"/>
      <c r="C1336" s="8"/>
      <c r="D1336" s="8"/>
      <c r="E1336" s="8"/>
      <c r="F1336" s="4"/>
      <c r="G1336" s="10"/>
      <c r="H1336" s="8"/>
      <c r="I1336" s="12"/>
      <c r="J1336" s="12"/>
      <c r="K1336" s="12"/>
      <c r="L1336" s="12"/>
      <c r="M1336" s="12"/>
      <c r="N1336" s="8"/>
      <c r="O1336" s="12"/>
      <c r="P1336" s="12"/>
      <c r="Q1336" s="12"/>
      <c r="R1336" s="12"/>
      <c r="S1336" s="8"/>
      <c r="T1336" s="8"/>
    </row>
    <row r="1337" spans="1:20" ht="15" x14ac:dyDescent="0.2">
      <c r="A1337" s="10"/>
      <c r="B1337" s="8"/>
      <c r="C1337" s="8"/>
      <c r="D1337" s="8"/>
      <c r="E1337" s="8"/>
      <c r="F1337" s="4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5" x14ac:dyDescent="0.2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5" x14ac:dyDescent="0.2">
      <c r="A1339" s="10"/>
      <c r="B1339" s="8"/>
      <c r="C1339" s="8"/>
      <c r="D1339" s="8"/>
      <c r="E1339" s="8"/>
      <c r="F1339" s="7"/>
      <c r="G1339" s="10"/>
      <c r="H1339" s="8"/>
      <c r="I1339" s="12"/>
      <c r="J1339" s="8"/>
      <c r="K1339" s="8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5" x14ac:dyDescent="0.2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5" x14ac:dyDescent="0.2">
      <c r="A1341" s="10"/>
      <c r="B1341" s="8"/>
      <c r="C1341" s="8"/>
      <c r="D1341" s="8"/>
      <c r="E1341" s="8"/>
      <c r="F1341" s="4"/>
      <c r="G1341" s="10"/>
      <c r="H1341" s="8"/>
      <c r="I1341" s="8"/>
      <c r="J1341" s="12"/>
      <c r="K1341" s="12"/>
      <c r="L1341" s="12"/>
      <c r="M1341" s="12"/>
      <c r="N1341" s="12"/>
      <c r="O1341" s="12"/>
      <c r="P1341" s="12"/>
      <c r="Q1341" s="12"/>
      <c r="R1341" s="12"/>
      <c r="S1341" s="8"/>
      <c r="T1341" s="8"/>
    </row>
    <row r="1342" spans="1:20" ht="15" x14ac:dyDescent="0.2">
      <c r="A1342" s="10"/>
      <c r="B1342" s="8"/>
      <c r="C1342" s="8"/>
      <c r="D1342" s="8"/>
      <c r="E1342" s="8"/>
      <c r="F1342" s="7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5" x14ac:dyDescent="0.2">
      <c r="A1343" s="10"/>
      <c r="B1343" s="8"/>
      <c r="C1343" s="8"/>
      <c r="D1343" s="8"/>
      <c r="E1343" s="8"/>
      <c r="F1343" s="4"/>
      <c r="G1343" s="10"/>
      <c r="H1343" s="8"/>
      <c r="I1343" s="12"/>
      <c r="J1343" s="12"/>
      <c r="K1343" s="12"/>
      <c r="L1343" s="12"/>
      <c r="M1343" s="12"/>
      <c r="N1343" s="8"/>
      <c r="O1343" s="12"/>
      <c r="P1343" s="12"/>
      <c r="Q1343" s="12"/>
      <c r="R1343" s="12"/>
      <c r="S1343" s="8"/>
      <c r="T1343" s="8"/>
    </row>
    <row r="1344" spans="1:20" ht="15" x14ac:dyDescent="0.2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5" x14ac:dyDescent="0.2">
      <c r="A1345" s="10"/>
      <c r="B1345" s="8"/>
      <c r="C1345" s="8"/>
      <c r="D1345" s="8"/>
      <c r="E1345" s="8"/>
      <c r="F1345" s="4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5" x14ac:dyDescent="0.2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5" x14ac:dyDescent="0.2">
      <c r="A1347" s="10"/>
      <c r="B1347" s="8"/>
      <c r="C1347" s="8"/>
      <c r="D1347" s="8"/>
      <c r="E1347" s="8"/>
      <c r="F1347" s="7"/>
      <c r="G1347" s="10"/>
      <c r="H1347" s="60"/>
      <c r="I1347" s="61"/>
      <c r="J1347" s="12"/>
      <c r="K1347" s="12"/>
      <c r="L1347" s="12"/>
      <c r="M1347" s="12"/>
      <c r="N1347" s="12"/>
      <c r="O1347" s="12"/>
      <c r="P1347" s="8"/>
      <c r="Q1347" s="12"/>
      <c r="R1347" s="12"/>
      <c r="S1347" s="8"/>
      <c r="T1347" s="8"/>
    </row>
    <row r="1348" spans="1:20" ht="15" x14ac:dyDescent="0.2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5" x14ac:dyDescent="0.2">
      <c r="A1349" s="10"/>
      <c r="B1349" s="8"/>
      <c r="C1349" s="8"/>
      <c r="D1349" s="8"/>
      <c r="E1349" s="8"/>
      <c r="F1349" s="7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5" x14ac:dyDescent="0.2">
      <c r="A1350" s="10"/>
      <c r="B1350" s="8"/>
      <c r="C1350" s="8"/>
      <c r="D1350" s="8"/>
      <c r="E1350" s="8"/>
      <c r="F1350" s="7"/>
      <c r="G1350" s="10"/>
      <c r="H1350" s="8"/>
      <c r="I1350" s="12"/>
      <c r="J1350" s="12"/>
      <c r="K1350" s="12"/>
      <c r="L1350" s="8"/>
      <c r="M1350" s="8"/>
      <c r="N1350" s="12"/>
      <c r="O1350" s="12"/>
      <c r="P1350" s="12"/>
      <c r="Q1350" s="12"/>
      <c r="R1350" s="12"/>
      <c r="S1350" s="8"/>
      <c r="T1350" s="8"/>
    </row>
    <row r="1351" spans="1:20" ht="15" x14ac:dyDescent="0.2">
      <c r="A1351" s="10"/>
      <c r="B1351" s="8"/>
      <c r="C1351" s="8"/>
      <c r="D1351" s="8"/>
      <c r="E1351" s="8"/>
      <c r="F1351" s="4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5" x14ac:dyDescent="0.2">
      <c r="A1352" s="10"/>
      <c r="B1352" s="8"/>
      <c r="C1352" s="8"/>
      <c r="D1352" s="8"/>
      <c r="E1352" s="8"/>
      <c r="F1352" s="4"/>
      <c r="G1352" s="10"/>
      <c r="H1352" s="8"/>
      <c r="I1352" s="12"/>
      <c r="J1352" s="12"/>
      <c r="K1352" s="12"/>
      <c r="L1352" s="12"/>
      <c r="M1352" s="12"/>
      <c r="N1352" s="8"/>
      <c r="O1352" s="12"/>
      <c r="P1352" s="12"/>
      <c r="Q1352" s="12"/>
      <c r="R1352" s="12"/>
      <c r="S1352" s="8"/>
      <c r="T1352" s="8"/>
    </row>
    <row r="1353" spans="1:20" ht="15" x14ac:dyDescent="0.2">
      <c r="A1353" s="10"/>
      <c r="B1353" s="8"/>
      <c r="C1353" s="8"/>
      <c r="D1353" s="8"/>
      <c r="E1353" s="8"/>
      <c r="F1353" s="7"/>
      <c r="G1353" s="10"/>
      <c r="H1353" s="8"/>
      <c r="I1353" s="12"/>
      <c r="J1353" s="8"/>
      <c r="K1353" s="8"/>
      <c r="L1353" s="12"/>
      <c r="M1353" s="12"/>
      <c r="N1353" s="12"/>
      <c r="O1353" s="12"/>
      <c r="P1353" s="12"/>
      <c r="Q1353" s="12"/>
      <c r="R1353" s="12"/>
      <c r="S1353" s="8"/>
      <c r="T1353" s="8"/>
    </row>
    <row r="1354" spans="1:20" ht="15" x14ac:dyDescent="0.2">
      <c r="A1354" s="10"/>
      <c r="B1354" s="8"/>
      <c r="C1354" s="8"/>
      <c r="D1354" s="8"/>
      <c r="E1354" s="8"/>
      <c r="F1354" s="4"/>
      <c r="G1354" s="10"/>
      <c r="H1354" s="60"/>
      <c r="I1354" s="61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5" x14ac:dyDescent="0.2">
      <c r="A1355" s="10"/>
      <c r="B1355" s="8"/>
      <c r="C1355" s="8"/>
      <c r="D1355" s="8"/>
      <c r="E1355" s="8"/>
      <c r="F1355" s="4"/>
      <c r="G1355" s="10"/>
      <c r="H1355" s="8"/>
      <c r="I1355" s="12"/>
      <c r="J1355" s="12"/>
      <c r="K1355" s="12"/>
      <c r="L1355" s="12"/>
      <c r="M1355" s="12"/>
      <c r="N1355" s="8"/>
      <c r="O1355" s="8"/>
      <c r="P1355" s="12"/>
      <c r="Q1355" s="12"/>
      <c r="R1355" s="12"/>
      <c r="S1355" s="8"/>
      <c r="T1355" s="8"/>
    </row>
    <row r="1356" spans="1:20" ht="15" x14ac:dyDescent="0.2">
      <c r="A1356" s="10"/>
      <c r="B1356" s="8"/>
      <c r="C1356" s="8"/>
      <c r="D1356" s="8"/>
      <c r="E1356" s="8"/>
      <c r="F1356" s="4"/>
      <c r="G1356" s="10"/>
      <c r="H1356" s="60"/>
      <c r="I1356" s="61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5" x14ac:dyDescent="0.2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5" x14ac:dyDescent="0.2">
      <c r="A1358" s="10"/>
      <c r="B1358" s="8"/>
      <c r="C1358" s="8"/>
      <c r="D1358" s="8"/>
      <c r="E1358" s="8"/>
      <c r="F1358" s="4"/>
      <c r="G1358" s="10"/>
      <c r="H1358" s="60"/>
      <c r="I1358" s="61"/>
      <c r="J1358" s="12"/>
      <c r="K1358" s="12"/>
      <c r="L1358" s="12"/>
      <c r="M1358" s="12"/>
      <c r="N1358" s="12"/>
      <c r="O1358" s="12"/>
      <c r="P1358" s="8"/>
      <c r="Q1358" s="12"/>
      <c r="R1358" s="12"/>
      <c r="S1358" s="8"/>
      <c r="T1358" s="8"/>
    </row>
    <row r="1359" spans="1:20" ht="15" x14ac:dyDescent="0.2">
      <c r="A1359" s="10"/>
      <c r="B1359" s="8"/>
      <c r="C1359" s="8"/>
      <c r="D1359" s="8"/>
      <c r="E1359" s="8"/>
      <c r="F1359" s="4"/>
      <c r="G1359" s="10"/>
      <c r="H1359" s="8"/>
      <c r="I1359" s="12"/>
      <c r="J1359" s="8"/>
      <c r="K1359" s="8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5" x14ac:dyDescent="0.2">
      <c r="A1360" s="10"/>
      <c r="B1360" s="8"/>
      <c r="C1360" s="8"/>
      <c r="D1360" s="8"/>
      <c r="E1360" s="8"/>
      <c r="F1360" s="4"/>
      <c r="G1360" s="10"/>
      <c r="H1360" s="8"/>
      <c r="I1360" s="8"/>
      <c r="J1360" s="12"/>
      <c r="K1360" s="12"/>
      <c r="L1360" s="12"/>
      <c r="M1360" s="12"/>
      <c r="N1360" s="12"/>
      <c r="O1360" s="12"/>
      <c r="P1360" s="12"/>
      <c r="Q1360" s="12"/>
      <c r="R1360" s="12"/>
      <c r="S1360" s="8"/>
      <c r="T1360" s="8"/>
    </row>
    <row r="1361" spans="1:20" ht="15" x14ac:dyDescent="0.2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60"/>
      <c r="M1361" s="61"/>
      <c r="N1361" s="12"/>
      <c r="O1361" s="12"/>
      <c r="P1361" s="12"/>
      <c r="Q1361" s="12"/>
      <c r="R1361" s="12"/>
      <c r="S1361" s="8"/>
      <c r="T1361" s="8"/>
    </row>
    <row r="1362" spans="1:20" ht="15" x14ac:dyDescent="0.2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60"/>
      <c r="L1362" s="61"/>
      <c r="M1362" s="12"/>
      <c r="N1362" s="12"/>
      <c r="O1362" s="12"/>
      <c r="P1362" s="12"/>
      <c r="Q1362" s="12"/>
      <c r="R1362" s="12"/>
      <c r="S1362" s="8"/>
      <c r="T1362" s="8"/>
    </row>
    <row r="1363" spans="1:20" ht="15" x14ac:dyDescent="0.2">
      <c r="A1363" s="10"/>
      <c r="B1363" s="8"/>
      <c r="C1363" s="8"/>
      <c r="D1363" s="8"/>
      <c r="E1363" s="8"/>
      <c r="F1363" s="4"/>
      <c r="G1363" s="10"/>
      <c r="H1363" s="8"/>
      <c r="I1363" s="12"/>
      <c r="J1363" s="12"/>
      <c r="K1363" s="12"/>
      <c r="L1363" s="12"/>
      <c r="M1363" s="12"/>
      <c r="N1363" s="8"/>
      <c r="O1363" s="12"/>
      <c r="P1363" s="12"/>
      <c r="Q1363" s="12"/>
      <c r="R1363" s="12"/>
      <c r="S1363" s="8"/>
      <c r="T1363" s="8"/>
    </row>
    <row r="1364" spans="1:20" ht="15" x14ac:dyDescent="0.2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8"/>
      <c r="L1364" s="12"/>
      <c r="M1364" s="12"/>
      <c r="N1364" s="12"/>
      <c r="O1364" s="12"/>
      <c r="P1364" s="12"/>
      <c r="Q1364" s="12"/>
      <c r="R1364" s="12"/>
      <c r="S1364" s="8"/>
      <c r="T1364" s="8"/>
    </row>
    <row r="1365" spans="1:20" ht="15" x14ac:dyDescent="0.2">
      <c r="A1365" s="10"/>
      <c r="B1365" s="8"/>
      <c r="C1365" s="8"/>
      <c r="D1365" s="8"/>
      <c r="E1365" s="8"/>
      <c r="F1365" s="7"/>
      <c r="G1365" s="10"/>
      <c r="H1365" s="8"/>
      <c r="I1365" s="12"/>
      <c r="J1365" s="8"/>
      <c r="K1365" s="60"/>
      <c r="L1365" s="61"/>
      <c r="M1365" s="12"/>
      <c r="N1365" s="12"/>
      <c r="O1365" s="12"/>
      <c r="P1365" s="12"/>
      <c r="Q1365" s="12"/>
      <c r="R1365" s="12"/>
      <c r="S1365" s="8"/>
      <c r="T1365" s="8"/>
    </row>
    <row r="1366" spans="1:20" ht="15" x14ac:dyDescent="0.2">
      <c r="A1366" s="10"/>
      <c r="B1366" s="8"/>
      <c r="C1366" s="8"/>
      <c r="D1366" s="8"/>
      <c r="E1366" s="8"/>
      <c r="F1366" s="4"/>
      <c r="G1366" s="10"/>
      <c r="H1366" s="8"/>
      <c r="I1366" s="12"/>
      <c r="J1366" s="8"/>
      <c r="K1366" s="60"/>
      <c r="L1366" s="61"/>
      <c r="M1366" s="12"/>
      <c r="N1366" s="12"/>
      <c r="O1366" s="12"/>
      <c r="P1366" s="12"/>
      <c r="Q1366" s="12"/>
      <c r="R1366" s="12"/>
      <c r="S1366" s="8"/>
      <c r="T1366" s="8"/>
    </row>
    <row r="1367" spans="1:20" ht="15" x14ac:dyDescent="0.2">
      <c r="A1367" s="10"/>
      <c r="B1367" s="8"/>
      <c r="C1367" s="8"/>
      <c r="D1367" s="8"/>
      <c r="E1367" s="8"/>
      <c r="F1367" s="4"/>
      <c r="G1367" s="10"/>
      <c r="H1367" s="60"/>
      <c r="I1367" s="61"/>
      <c r="J1367" s="12"/>
      <c r="K1367" s="12"/>
      <c r="L1367" s="12"/>
      <c r="M1367" s="12"/>
      <c r="N1367" s="12"/>
      <c r="O1367" s="12"/>
      <c r="P1367" s="8"/>
      <c r="Q1367" s="12"/>
      <c r="R1367" s="12"/>
      <c r="S1367" s="8"/>
      <c r="T1367" s="8"/>
    </row>
    <row r="1368" spans="1:20" ht="15" x14ac:dyDescent="0.2">
      <c r="A1368" s="10"/>
      <c r="B1368" s="8"/>
      <c r="C1368" s="8"/>
      <c r="D1368" s="8"/>
      <c r="E1368" s="8"/>
      <c r="F1368" s="4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5" x14ac:dyDescent="0.2">
      <c r="A1369" s="10"/>
      <c r="B1369" s="8"/>
      <c r="C1369" s="8"/>
      <c r="D1369" s="8"/>
      <c r="E1369" s="8"/>
      <c r="F1369" s="7"/>
      <c r="G1369" s="10"/>
      <c r="H1369" s="8"/>
      <c r="I1369" s="12"/>
      <c r="J1369" s="12"/>
      <c r="K1369" s="12"/>
      <c r="L1369" s="12"/>
      <c r="M1369" s="12"/>
      <c r="N1369" s="8"/>
      <c r="O1369" s="12"/>
      <c r="P1369" s="12"/>
      <c r="Q1369" s="12"/>
      <c r="R1369" s="12"/>
      <c r="S1369" s="8"/>
      <c r="T1369" s="8"/>
    </row>
    <row r="1370" spans="1:20" ht="15" x14ac:dyDescent="0.2">
      <c r="A1370" s="10"/>
      <c r="B1370" s="8"/>
      <c r="C1370" s="8"/>
      <c r="D1370" s="8"/>
      <c r="E1370" s="8"/>
      <c r="F1370" s="7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5" x14ac:dyDescent="0.2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5" x14ac:dyDescent="0.2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5" x14ac:dyDescent="0.2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5" x14ac:dyDescent="0.2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5" x14ac:dyDescent="0.2">
      <c r="A1375" s="10"/>
      <c r="B1375" s="8"/>
      <c r="C1375" s="8"/>
      <c r="D1375" s="8"/>
      <c r="E1375" s="8"/>
      <c r="F1375" s="4"/>
      <c r="G1375" s="10"/>
      <c r="H1375" s="8"/>
      <c r="I1375" s="12"/>
      <c r="J1375" s="12"/>
      <c r="K1375" s="12"/>
      <c r="L1375" s="12"/>
      <c r="M1375" s="12"/>
      <c r="N1375" s="8"/>
      <c r="O1375" s="12"/>
      <c r="P1375" s="12"/>
      <c r="Q1375" s="12"/>
      <c r="R1375" s="12"/>
      <c r="S1375" s="8"/>
      <c r="T1375" s="8"/>
    </row>
    <row r="1376" spans="1:20" ht="15" x14ac:dyDescent="0.2">
      <c r="A1376" s="10"/>
      <c r="B1376" s="8"/>
      <c r="C1376" s="8"/>
      <c r="D1376" s="8"/>
      <c r="E1376" s="8"/>
      <c r="F1376" s="4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5" x14ac:dyDescent="0.2">
      <c r="A1377" s="10"/>
      <c r="B1377" s="8"/>
      <c r="C1377" s="8"/>
      <c r="D1377" s="8"/>
      <c r="E1377" s="8"/>
      <c r="F1377" s="7"/>
      <c r="G1377" s="10"/>
      <c r="H1377" s="8"/>
      <c r="I1377" s="12"/>
      <c r="J1377" s="8"/>
      <c r="K1377" s="8"/>
      <c r="L1377" s="12"/>
      <c r="M1377" s="12"/>
      <c r="N1377" s="12"/>
      <c r="O1377" s="12"/>
      <c r="P1377" s="12"/>
      <c r="Q1377" s="12"/>
      <c r="R1377" s="12"/>
      <c r="S1377" s="8"/>
      <c r="T1377" s="8"/>
    </row>
    <row r="1378" spans="1:20" ht="15" x14ac:dyDescent="0.2">
      <c r="A1378" s="10"/>
      <c r="B1378" s="8"/>
      <c r="C1378" s="8"/>
      <c r="D1378" s="8"/>
      <c r="E1378" s="8"/>
      <c r="F1378" s="4"/>
      <c r="G1378" s="10"/>
      <c r="H1378" s="60"/>
      <c r="I1378" s="61"/>
      <c r="J1378" s="12"/>
      <c r="K1378" s="12"/>
      <c r="L1378" s="12"/>
      <c r="M1378" s="12"/>
      <c r="N1378" s="12"/>
      <c r="O1378" s="12"/>
      <c r="P1378" s="8"/>
      <c r="Q1378" s="12"/>
      <c r="R1378" s="12"/>
      <c r="S1378" s="8"/>
      <c r="T1378" s="8"/>
    </row>
    <row r="1379" spans="1:20" ht="15" x14ac:dyDescent="0.2">
      <c r="A1379" s="10"/>
      <c r="B1379" s="8"/>
      <c r="C1379" s="8"/>
      <c r="D1379" s="8"/>
      <c r="E1379" s="8"/>
      <c r="F1379" s="4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5" x14ac:dyDescent="0.2">
      <c r="A1380" s="10"/>
      <c r="B1380" s="8"/>
      <c r="C1380" s="8"/>
      <c r="D1380" s="8"/>
      <c r="E1380" s="8"/>
      <c r="F1380" s="7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5" x14ac:dyDescent="0.2">
      <c r="A1381" s="10"/>
      <c r="B1381" s="8"/>
      <c r="C1381" s="8"/>
      <c r="D1381" s="8"/>
      <c r="E1381" s="8"/>
      <c r="F1381" s="7"/>
      <c r="G1381" s="10"/>
      <c r="H1381" s="8"/>
      <c r="I1381" s="12"/>
      <c r="J1381" s="12"/>
      <c r="K1381" s="12"/>
      <c r="L1381" s="12"/>
      <c r="M1381" s="12"/>
      <c r="N1381" s="8"/>
      <c r="O1381" s="12"/>
      <c r="P1381" s="12"/>
      <c r="Q1381" s="12"/>
      <c r="R1381" s="12"/>
      <c r="S1381" s="8"/>
      <c r="T1381" s="8"/>
    </row>
    <row r="1382" spans="1:20" ht="15" x14ac:dyDescent="0.2">
      <c r="A1382" s="10"/>
      <c r="B1382" s="8"/>
      <c r="C1382" s="8"/>
      <c r="D1382" s="8"/>
      <c r="E1382" s="8"/>
      <c r="F1382" s="4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5" x14ac:dyDescent="0.2">
      <c r="A1383" s="10"/>
      <c r="B1383" s="8"/>
      <c r="C1383" s="8"/>
      <c r="D1383" s="8"/>
      <c r="E1383" s="8"/>
      <c r="F1383" s="4"/>
      <c r="G1383" s="10"/>
      <c r="H1383" s="60"/>
      <c r="I1383" s="61"/>
      <c r="J1383" s="12"/>
      <c r="K1383" s="12"/>
      <c r="L1383" s="12"/>
      <c r="M1383" s="12"/>
      <c r="N1383" s="12"/>
      <c r="O1383" s="12"/>
      <c r="P1383" s="8"/>
      <c r="Q1383" s="12"/>
      <c r="R1383" s="12"/>
      <c r="S1383" s="8"/>
      <c r="T1383" s="8"/>
    </row>
    <row r="1384" spans="1:20" ht="15" x14ac:dyDescent="0.2">
      <c r="A1384" s="10"/>
      <c r="B1384" s="8"/>
      <c r="C1384" s="8"/>
      <c r="D1384" s="8"/>
      <c r="E1384" s="8"/>
      <c r="F1384" s="7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5" x14ac:dyDescent="0.2">
      <c r="A1385" s="10"/>
      <c r="B1385" s="8"/>
      <c r="C1385" s="8"/>
      <c r="D1385" s="8"/>
      <c r="E1385" s="8"/>
      <c r="F1385" s="4"/>
      <c r="G1385" s="10"/>
      <c r="H1385" s="8"/>
      <c r="I1385" s="12"/>
      <c r="J1385" s="8"/>
      <c r="K1385" s="8"/>
      <c r="L1385" s="12"/>
      <c r="M1385" s="12"/>
      <c r="N1385" s="12"/>
      <c r="O1385" s="12"/>
      <c r="P1385" s="12"/>
      <c r="Q1385" s="12"/>
      <c r="R1385" s="12"/>
      <c r="S1385" s="8"/>
      <c r="T1385" s="8"/>
    </row>
    <row r="1386" spans="1:20" ht="15" x14ac:dyDescent="0.2">
      <c r="A1386" s="10"/>
      <c r="B1386" s="8"/>
      <c r="C1386" s="8"/>
      <c r="D1386" s="8"/>
      <c r="E1386" s="8"/>
      <c r="F1386" s="4"/>
      <c r="G1386" s="10"/>
      <c r="H1386" s="8"/>
      <c r="I1386" s="12"/>
      <c r="J1386" s="12"/>
      <c r="K1386" s="12"/>
      <c r="L1386" s="12"/>
      <c r="M1386" s="12"/>
      <c r="N1386" s="8"/>
      <c r="O1386" s="12"/>
      <c r="P1386" s="12"/>
      <c r="Q1386" s="12"/>
      <c r="R1386" s="12"/>
      <c r="S1386" s="8"/>
      <c r="T1386" s="8"/>
    </row>
    <row r="1387" spans="1:20" ht="15" x14ac:dyDescent="0.2">
      <c r="A1387" s="10"/>
      <c r="B1387" s="8"/>
      <c r="C1387" s="8"/>
      <c r="D1387" s="8"/>
      <c r="E1387" s="8"/>
      <c r="F1387" s="4"/>
      <c r="G1387" s="10"/>
      <c r="H1387" s="60"/>
      <c r="I1387" s="61"/>
      <c r="J1387" s="12"/>
      <c r="K1387" s="12"/>
      <c r="L1387" s="12"/>
      <c r="M1387" s="12"/>
      <c r="N1387" s="12"/>
      <c r="O1387" s="12"/>
      <c r="P1387" s="8"/>
      <c r="Q1387" s="12"/>
      <c r="R1387" s="12"/>
      <c r="S1387" s="8"/>
      <c r="T1387" s="8"/>
    </row>
    <row r="1388" spans="1:20" ht="15" x14ac:dyDescent="0.2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5" x14ac:dyDescent="0.2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5" x14ac:dyDescent="0.2">
      <c r="A1390" s="10"/>
      <c r="B1390" s="8"/>
      <c r="C1390" s="8"/>
      <c r="D1390" s="8"/>
      <c r="E1390" s="8"/>
      <c r="F1390" s="4"/>
      <c r="G1390" s="10"/>
      <c r="H1390" s="8"/>
      <c r="I1390" s="12"/>
      <c r="J1390" s="8"/>
      <c r="K1390" s="8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5" x14ac:dyDescent="0.2">
      <c r="A1391" s="10"/>
      <c r="B1391" s="8"/>
      <c r="C1391" s="8"/>
      <c r="D1391" s="8"/>
      <c r="E1391" s="8"/>
      <c r="F1391" s="7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5" x14ac:dyDescent="0.2">
      <c r="A1392" s="10"/>
      <c r="B1392" s="8"/>
      <c r="C1392" s="8"/>
      <c r="D1392" s="8"/>
      <c r="E1392" s="8"/>
      <c r="F1392" s="4"/>
      <c r="G1392" s="10"/>
      <c r="H1392" s="8"/>
      <c r="I1392" s="8"/>
      <c r="J1392" s="12"/>
      <c r="K1392" s="12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5" x14ac:dyDescent="0.2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5" x14ac:dyDescent="0.2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5" x14ac:dyDescent="0.2">
      <c r="A1395" s="10"/>
      <c r="B1395" s="8"/>
      <c r="C1395" s="8"/>
      <c r="D1395" s="8"/>
      <c r="E1395" s="8"/>
      <c r="F1395" s="4"/>
      <c r="G1395" s="10"/>
      <c r="H1395" s="8"/>
      <c r="I1395" s="12"/>
      <c r="J1395" s="8"/>
      <c r="K1395" s="8"/>
      <c r="L1395" s="12"/>
      <c r="M1395" s="12"/>
      <c r="N1395" s="12"/>
      <c r="O1395" s="12"/>
      <c r="P1395" s="12"/>
      <c r="Q1395" s="12"/>
      <c r="R1395" s="12"/>
      <c r="S1395" s="8"/>
      <c r="T1395" s="8"/>
    </row>
    <row r="1396" spans="1:20" ht="15" x14ac:dyDescent="0.2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0"/>
      <c r="L1396" s="61"/>
      <c r="M1396" s="12"/>
      <c r="N1396" s="12"/>
      <c r="O1396" s="12"/>
      <c r="P1396" s="12"/>
      <c r="Q1396" s="12"/>
      <c r="R1396" s="12"/>
      <c r="S1396" s="8"/>
      <c r="T1396" s="8"/>
    </row>
    <row r="1397" spans="1:20" ht="15" x14ac:dyDescent="0.2">
      <c r="A1397" s="10"/>
      <c r="B1397" s="8"/>
      <c r="C1397" s="8"/>
      <c r="D1397" s="8"/>
      <c r="E1397" s="8"/>
      <c r="F1397" s="7"/>
      <c r="G1397" s="10"/>
      <c r="H1397" s="8"/>
      <c r="I1397" s="12"/>
      <c r="J1397" s="8"/>
      <c r="K1397" s="60"/>
      <c r="L1397" s="61"/>
      <c r="M1397" s="12"/>
      <c r="N1397" s="12"/>
      <c r="O1397" s="12"/>
      <c r="P1397" s="12"/>
      <c r="Q1397" s="12"/>
      <c r="R1397" s="12"/>
      <c r="S1397" s="8"/>
      <c r="T1397" s="8"/>
    </row>
    <row r="1398" spans="1:20" ht="15" x14ac:dyDescent="0.2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5" x14ac:dyDescent="0.2">
      <c r="A1399" s="10"/>
      <c r="B1399" s="8"/>
      <c r="C1399" s="8"/>
      <c r="D1399" s="8"/>
      <c r="E1399" s="8"/>
      <c r="F1399" s="7"/>
      <c r="G1399" s="10"/>
      <c r="H1399" s="8"/>
      <c r="I1399" s="12"/>
      <c r="J1399" s="12"/>
      <c r="K1399" s="12"/>
      <c r="L1399" s="12"/>
      <c r="M1399" s="12"/>
      <c r="N1399" s="8"/>
      <c r="O1399" s="8"/>
      <c r="P1399" s="12"/>
      <c r="Q1399" s="12"/>
      <c r="R1399" s="12"/>
      <c r="S1399" s="8"/>
      <c r="T1399" s="8"/>
    </row>
    <row r="1400" spans="1:20" ht="15" x14ac:dyDescent="0.2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5" x14ac:dyDescent="0.2">
      <c r="A1401" s="10"/>
      <c r="B1401" s="8"/>
      <c r="C1401" s="8"/>
      <c r="D1401" s="8"/>
      <c r="E1401" s="8"/>
      <c r="F1401" s="4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5" x14ac:dyDescent="0.2">
      <c r="A1402" s="10"/>
      <c r="B1402" s="8"/>
      <c r="C1402" s="8"/>
      <c r="D1402" s="8"/>
      <c r="E1402" s="8"/>
      <c r="F1402" s="9"/>
      <c r="G1402" s="10"/>
      <c r="H1402" s="8"/>
      <c r="I1402" s="12"/>
      <c r="J1402" s="12"/>
      <c r="K1402" s="12"/>
      <c r="L1402" s="12"/>
      <c r="M1402" s="12"/>
      <c r="N1402" s="12"/>
      <c r="O1402" s="12"/>
      <c r="P1402" s="12"/>
      <c r="Q1402" s="12"/>
      <c r="R1402" s="8"/>
      <c r="S1402" s="8"/>
      <c r="T1402" s="8"/>
    </row>
    <row r="1403" spans="1:20" ht="15" x14ac:dyDescent="0.2">
      <c r="A1403" s="10"/>
      <c r="B1403" s="8"/>
      <c r="C1403" s="8"/>
      <c r="D1403" s="8"/>
      <c r="E1403" s="8"/>
      <c r="F1403" s="4"/>
      <c r="G1403" s="10"/>
      <c r="H1403" s="8"/>
      <c r="I1403" s="12"/>
      <c r="J1403" s="8"/>
      <c r="K1403" s="8"/>
      <c r="L1403" s="12"/>
      <c r="M1403" s="12"/>
      <c r="N1403" s="12"/>
      <c r="O1403" s="12"/>
      <c r="P1403" s="12"/>
      <c r="Q1403" s="12"/>
      <c r="R1403" s="12"/>
      <c r="S1403" s="8"/>
      <c r="T1403" s="8"/>
    </row>
    <row r="1404" spans="1:20" ht="15" x14ac:dyDescent="0.2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8"/>
      <c r="O1404" s="12"/>
      <c r="P1404" s="12"/>
      <c r="Q1404" s="12"/>
      <c r="R1404" s="12"/>
      <c r="S1404" s="8"/>
      <c r="T1404" s="8"/>
    </row>
    <row r="1405" spans="1:20" ht="15" x14ac:dyDescent="0.2">
      <c r="A1405" s="10"/>
      <c r="B1405" s="8"/>
      <c r="C1405" s="8"/>
      <c r="D1405" s="8"/>
      <c r="E1405" s="8"/>
      <c r="F1405" s="7"/>
      <c r="G1405" s="10"/>
      <c r="H1405" s="8"/>
      <c r="I1405" s="12"/>
      <c r="J1405" s="12"/>
      <c r="K1405" s="12"/>
      <c r="L1405" s="12"/>
      <c r="M1405" s="12"/>
      <c r="N1405" s="12"/>
      <c r="O1405" s="12"/>
      <c r="P1405" s="12"/>
      <c r="Q1405" s="12"/>
      <c r="R1405" s="8"/>
      <c r="S1405" s="8"/>
      <c r="T1405" s="8"/>
    </row>
    <row r="1406" spans="1:20" ht="15" x14ac:dyDescent="0.2">
      <c r="A1406" s="10"/>
      <c r="B1406" s="8"/>
      <c r="C1406" s="8"/>
      <c r="D1406" s="8"/>
      <c r="E1406" s="8"/>
      <c r="F1406" s="7"/>
      <c r="G1406" s="10"/>
      <c r="H1406" s="8"/>
      <c r="I1406" s="12"/>
      <c r="J1406" s="8"/>
      <c r="K1406" s="60"/>
      <c r="L1406" s="61"/>
      <c r="M1406" s="12"/>
      <c r="N1406" s="12"/>
      <c r="O1406" s="12"/>
      <c r="P1406" s="12"/>
      <c r="Q1406" s="12"/>
      <c r="R1406" s="12"/>
      <c r="S1406" s="8"/>
      <c r="T1406" s="8"/>
    </row>
    <row r="1407" spans="1:20" ht="15" x14ac:dyDescent="0.2">
      <c r="A1407" s="10"/>
      <c r="B1407" s="8"/>
      <c r="C1407" s="8"/>
      <c r="D1407" s="8"/>
      <c r="E1407" s="8"/>
      <c r="F1407" s="7"/>
      <c r="G1407" s="10"/>
      <c r="H1407" s="60"/>
      <c r="I1407" s="61"/>
      <c r="J1407" s="12"/>
      <c r="K1407" s="12"/>
      <c r="L1407" s="12"/>
      <c r="M1407" s="12"/>
      <c r="N1407" s="12"/>
      <c r="O1407" s="12"/>
      <c r="P1407" s="8"/>
      <c r="Q1407" s="12"/>
      <c r="R1407" s="12"/>
      <c r="S1407" s="8"/>
      <c r="T1407" s="8"/>
    </row>
    <row r="1408" spans="1:20" ht="15" x14ac:dyDescent="0.2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5" x14ac:dyDescent="0.2">
      <c r="A1409" s="10"/>
      <c r="B1409" s="8"/>
      <c r="C1409" s="8"/>
      <c r="D1409" s="8"/>
      <c r="E1409" s="8"/>
      <c r="F1409" s="4"/>
      <c r="G1409" s="10"/>
      <c r="H1409" s="8"/>
      <c r="I1409" s="12"/>
      <c r="J1409" s="8"/>
      <c r="K1409" s="8"/>
      <c r="L1409" s="12"/>
      <c r="M1409" s="12"/>
      <c r="N1409" s="12"/>
      <c r="O1409" s="12"/>
      <c r="P1409" s="12"/>
      <c r="Q1409" s="12"/>
      <c r="R1409" s="12"/>
      <c r="S1409" s="8"/>
      <c r="T1409" s="8"/>
    </row>
    <row r="1410" spans="1:20" ht="15" x14ac:dyDescent="0.2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12"/>
      <c r="M1410" s="12"/>
      <c r="N1410" s="8"/>
      <c r="O1410" s="8"/>
      <c r="P1410" s="12"/>
      <c r="Q1410" s="12"/>
      <c r="R1410" s="12"/>
      <c r="S1410" s="8"/>
      <c r="T1410" s="8"/>
    </row>
    <row r="1411" spans="1:20" ht="15" x14ac:dyDescent="0.2">
      <c r="A1411" s="10"/>
      <c r="B1411" s="8"/>
      <c r="C1411" s="8"/>
      <c r="D1411" s="8"/>
      <c r="E1411" s="8"/>
      <c r="F1411" s="7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5" x14ac:dyDescent="0.2">
      <c r="A1412" s="10"/>
      <c r="B1412" s="8"/>
      <c r="C1412" s="8"/>
      <c r="D1412" s="8"/>
      <c r="E1412" s="8"/>
      <c r="F1412" s="4"/>
      <c r="G1412" s="10"/>
      <c r="H1412" s="8"/>
      <c r="I1412" s="12"/>
      <c r="J1412" s="12"/>
      <c r="K1412" s="12"/>
      <c r="L1412" s="8"/>
      <c r="M1412" s="8"/>
      <c r="N1412" s="12"/>
      <c r="O1412" s="12"/>
      <c r="P1412" s="12"/>
      <c r="Q1412" s="12"/>
      <c r="R1412" s="12"/>
      <c r="S1412" s="8"/>
      <c r="T1412" s="8"/>
    </row>
    <row r="1413" spans="1:20" ht="15" x14ac:dyDescent="0.2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5" x14ac:dyDescent="0.2">
      <c r="A1414" s="10"/>
      <c r="B1414" s="8"/>
      <c r="C1414" s="8"/>
      <c r="D1414" s="8"/>
      <c r="E1414" s="8"/>
      <c r="F1414" s="4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5" x14ac:dyDescent="0.2">
      <c r="A1415" s="10"/>
      <c r="B1415" s="8"/>
      <c r="C1415" s="8"/>
      <c r="D1415" s="8"/>
      <c r="E1415" s="8"/>
      <c r="F1415" s="4"/>
      <c r="G1415" s="10"/>
      <c r="H1415" s="60"/>
      <c r="I1415" s="61"/>
      <c r="J1415" s="12"/>
      <c r="K1415" s="12"/>
      <c r="L1415" s="12"/>
      <c r="M1415" s="12"/>
      <c r="N1415" s="12"/>
      <c r="O1415" s="12"/>
      <c r="P1415" s="8"/>
      <c r="Q1415" s="12"/>
      <c r="R1415" s="12"/>
      <c r="S1415" s="8"/>
      <c r="T1415" s="8"/>
    </row>
    <row r="1416" spans="1:20" ht="15" x14ac:dyDescent="0.2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5" x14ac:dyDescent="0.2">
      <c r="A1417" s="10"/>
      <c r="B1417" s="8"/>
      <c r="C1417" s="8"/>
      <c r="D1417" s="8"/>
      <c r="E1417" s="8"/>
      <c r="F1417" s="7"/>
      <c r="G1417" s="10"/>
      <c r="H1417" s="8"/>
      <c r="I1417" s="12"/>
      <c r="J1417" s="8"/>
      <c r="K1417" s="60"/>
      <c r="L1417" s="61"/>
      <c r="M1417" s="12"/>
      <c r="N1417" s="12"/>
      <c r="O1417" s="12"/>
      <c r="P1417" s="12"/>
      <c r="Q1417" s="12"/>
      <c r="R1417" s="12"/>
      <c r="S1417" s="8"/>
      <c r="T1417" s="8"/>
    </row>
    <row r="1418" spans="1:20" ht="15" x14ac:dyDescent="0.2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5" x14ac:dyDescent="0.2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5" x14ac:dyDescent="0.2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5" x14ac:dyDescent="0.2">
      <c r="A1421" s="10"/>
      <c r="B1421" s="8"/>
      <c r="C1421" s="8"/>
      <c r="D1421" s="8"/>
      <c r="E1421" s="8"/>
      <c r="F1421" s="4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5" x14ac:dyDescent="0.2">
      <c r="A1422" s="10"/>
      <c r="B1422" s="8"/>
      <c r="C1422" s="8"/>
      <c r="D1422" s="8"/>
      <c r="E1422" s="8"/>
      <c r="F1422" s="7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5" x14ac:dyDescent="0.2">
      <c r="A1423" s="10"/>
      <c r="B1423" s="8"/>
      <c r="C1423" s="8"/>
      <c r="D1423" s="8"/>
      <c r="E1423" s="8"/>
      <c r="F1423" s="7"/>
      <c r="G1423" s="10"/>
      <c r="H1423" s="8"/>
      <c r="I1423" s="8"/>
      <c r="J1423" s="12"/>
      <c r="K1423" s="12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5" x14ac:dyDescent="0.2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5" x14ac:dyDescent="0.2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5" x14ac:dyDescent="0.2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5" x14ac:dyDescent="0.2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5" x14ac:dyDescent="0.2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5" x14ac:dyDescent="0.2">
      <c r="A1429" s="10"/>
      <c r="B1429" s="8"/>
      <c r="C1429" s="8"/>
      <c r="D1429" s="8"/>
      <c r="E1429" s="8"/>
      <c r="F1429" s="4"/>
      <c r="G1429" s="10"/>
      <c r="H1429" s="8"/>
      <c r="I1429" s="12"/>
      <c r="J1429" s="12"/>
      <c r="K1429" s="12"/>
      <c r="L1429" s="12"/>
      <c r="M1429" s="12"/>
      <c r="N1429" s="8"/>
      <c r="O1429" s="12"/>
      <c r="P1429" s="12"/>
      <c r="Q1429" s="12"/>
      <c r="R1429" s="12"/>
      <c r="S1429" s="8"/>
      <c r="T1429" s="8"/>
    </row>
    <row r="1430" spans="1:20" ht="15" x14ac:dyDescent="0.2">
      <c r="A1430" s="10"/>
      <c r="B1430" s="8"/>
      <c r="C1430" s="8"/>
      <c r="D1430" s="8"/>
      <c r="E1430" s="8"/>
      <c r="F1430" s="4"/>
      <c r="G1430" s="10"/>
      <c r="H1430" s="8"/>
      <c r="I1430" s="12"/>
      <c r="J1430" s="8"/>
      <c r="K1430" s="8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5" x14ac:dyDescent="0.2">
      <c r="A1431" s="10"/>
      <c r="B1431" s="8"/>
      <c r="C1431" s="8"/>
      <c r="D1431" s="8"/>
      <c r="E1431" s="8"/>
      <c r="F1431" s="4"/>
      <c r="G1431" s="10"/>
      <c r="H1431" s="8"/>
      <c r="I1431" s="8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5" x14ac:dyDescent="0.2">
      <c r="A1432" s="10"/>
      <c r="B1432" s="8"/>
      <c r="C1432" s="8"/>
      <c r="D1432" s="8"/>
      <c r="E1432" s="8"/>
      <c r="F1432" s="7"/>
      <c r="G1432" s="10"/>
      <c r="H1432" s="8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5" x14ac:dyDescent="0.2">
      <c r="A1433" s="10"/>
      <c r="B1433" s="8"/>
      <c r="C1433" s="8"/>
      <c r="D1433" s="8"/>
      <c r="E1433" s="8"/>
      <c r="F1433" s="7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5" x14ac:dyDescent="0.2">
      <c r="A1434" s="10"/>
      <c r="B1434" s="8"/>
      <c r="C1434" s="8"/>
      <c r="D1434" s="8"/>
      <c r="E1434" s="8"/>
      <c r="F1434" s="4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5" x14ac:dyDescent="0.2">
      <c r="A1435" s="10"/>
      <c r="B1435" s="8"/>
      <c r="C1435" s="8"/>
      <c r="D1435" s="8"/>
      <c r="E1435" s="8"/>
      <c r="F1435" s="4"/>
      <c r="G1435" s="10"/>
      <c r="H1435" s="8"/>
      <c r="I1435" s="8"/>
      <c r="J1435" s="12"/>
      <c r="K1435" s="12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5" x14ac:dyDescent="0.2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5" x14ac:dyDescent="0.2">
      <c r="A1437" s="10"/>
      <c r="B1437" s="8"/>
      <c r="C1437" s="8"/>
      <c r="D1437" s="8"/>
      <c r="E1437" s="8"/>
      <c r="F1437" s="4"/>
      <c r="G1437" s="10"/>
      <c r="H1437" s="8"/>
      <c r="I1437" s="12"/>
      <c r="J1437" s="12"/>
      <c r="K1437" s="12"/>
      <c r="L1437" s="12"/>
      <c r="M1437" s="12"/>
      <c r="N1437" s="8"/>
      <c r="O1437" s="8"/>
      <c r="P1437" s="12"/>
      <c r="Q1437" s="12"/>
      <c r="R1437" s="12"/>
      <c r="S1437" s="8"/>
      <c r="T1437" s="8"/>
    </row>
    <row r="1438" spans="1:20" ht="15" x14ac:dyDescent="0.2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5" x14ac:dyDescent="0.2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5" x14ac:dyDescent="0.2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5" x14ac:dyDescent="0.2">
      <c r="A1441" s="10"/>
      <c r="B1441" s="8"/>
      <c r="C1441" s="8"/>
      <c r="D1441" s="8"/>
      <c r="E1441" s="8"/>
      <c r="F1441" s="7"/>
      <c r="G1441" s="10"/>
      <c r="H1441" s="8"/>
      <c r="I1441" s="12"/>
      <c r="J1441" s="8"/>
      <c r="K1441" s="8"/>
      <c r="L1441" s="12"/>
      <c r="M1441" s="12"/>
      <c r="N1441" s="12"/>
      <c r="O1441" s="12"/>
      <c r="P1441" s="12"/>
      <c r="Q1441" s="12"/>
      <c r="R1441" s="12"/>
      <c r="S1441" s="8"/>
      <c r="T1441" s="8"/>
    </row>
    <row r="1442" spans="1:20" ht="15" x14ac:dyDescent="0.2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5" x14ac:dyDescent="0.2">
      <c r="A1443" s="10"/>
      <c r="B1443" s="8"/>
      <c r="C1443" s="8"/>
      <c r="D1443" s="8"/>
      <c r="E1443" s="8"/>
      <c r="F1443" s="7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5" x14ac:dyDescent="0.2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5" x14ac:dyDescent="0.2">
      <c r="A1445" s="10"/>
      <c r="B1445" s="8"/>
      <c r="C1445" s="8"/>
      <c r="D1445" s="8"/>
      <c r="E1445" s="8"/>
      <c r="F1445" s="4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5" x14ac:dyDescent="0.2">
      <c r="A1446" s="10"/>
      <c r="B1446" s="8"/>
      <c r="C1446" s="8"/>
      <c r="D1446" s="8"/>
      <c r="E1446" s="8"/>
      <c r="F1446" s="4"/>
      <c r="G1446" s="10"/>
      <c r="H1446" s="8"/>
      <c r="I1446" s="12"/>
      <c r="J1446" s="8"/>
      <c r="K1446" s="8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5" x14ac:dyDescent="0.2">
      <c r="A1447" s="10"/>
      <c r="B1447" s="8"/>
      <c r="C1447" s="8"/>
      <c r="D1447" s="8"/>
      <c r="E1447" s="8"/>
      <c r="F1447" s="7"/>
      <c r="G1447" s="10"/>
      <c r="H1447" s="8"/>
      <c r="I1447" s="12"/>
      <c r="J1447" s="12"/>
      <c r="K1447" s="12"/>
      <c r="L1447" s="12"/>
      <c r="M1447" s="12"/>
      <c r="N1447" s="8"/>
      <c r="O1447" s="12"/>
      <c r="P1447" s="12"/>
      <c r="Q1447" s="12"/>
      <c r="R1447" s="12"/>
      <c r="S1447" s="8"/>
      <c r="T1447" s="8"/>
    </row>
    <row r="1448" spans="1:20" ht="15" x14ac:dyDescent="0.2">
      <c r="A1448" s="10"/>
      <c r="B1448" s="8"/>
      <c r="C1448" s="8"/>
      <c r="D1448" s="8"/>
      <c r="E1448" s="8"/>
      <c r="F1448" s="4"/>
      <c r="G1448" s="10"/>
      <c r="H1448" s="8"/>
      <c r="I1448" s="8"/>
      <c r="J1448" s="12"/>
      <c r="K1448" s="12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5" x14ac:dyDescent="0.2">
      <c r="A1449" s="10"/>
      <c r="B1449" s="8"/>
      <c r="C1449" s="8"/>
      <c r="D1449" s="8"/>
      <c r="E1449" s="8"/>
      <c r="F1449" s="7"/>
      <c r="G1449" s="10"/>
      <c r="H1449" s="8"/>
      <c r="I1449" s="12"/>
      <c r="J1449" s="8"/>
      <c r="K1449" s="8"/>
      <c r="L1449" s="12"/>
      <c r="M1449" s="12"/>
      <c r="N1449" s="12"/>
      <c r="O1449" s="12"/>
      <c r="P1449" s="12"/>
      <c r="Q1449" s="12"/>
      <c r="R1449" s="12"/>
      <c r="S1449" s="8"/>
      <c r="T1449" s="8"/>
    </row>
    <row r="1450" spans="1:20" ht="15" x14ac:dyDescent="0.2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12"/>
      <c r="M1450" s="12"/>
      <c r="N1450" s="8"/>
      <c r="O1450" s="12"/>
      <c r="P1450" s="12"/>
      <c r="Q1450" s="12"/>
      <c r="R1450" s="12"/>
      <c r="S1450" s="8"/>
      <c r="T1450" s="8"/>
    </row>
    <row r="1451" spans="1:20" ht="15" x14ac:dyDescent="0.2">
      <c r="A1451" s="10"/>
      <c r="B1451" s="8"/>
      <c r="C1451" s="8"/>
      <c r="D1451" s="8"/>
      <c r="E1451" s="8"/>
      <c r="F1451" s="7"/>
      <c r="G1451" s="10"/>
      <c r="H1451" s="8"/>
      <c r="I1451" s="12"/>
      <c r="J1451" s="12"/>
      <c r="K1451" s="12"/>
      <c r="L1451" s="8"/>
      <c r="M1451" s="8"/>
      <c r="N1451" s="12"/>
      <c r="O1451" s="12"/>
      <c r="P1451" s="12"/>
      <c r="Q1451" s="12"/>
      <c r="R1451" s="12"/>
      <c r="S1451" s="8"/>
      <c r="T1451" s="8"/>
    </row>
    <row r="1452" spans="1:20" ht="15" x14ac:dyDescent="0.2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5" x14ac:dyDescent="0.2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5" x14ac:dyDescent="0.2">
      <c r="A1454" s="10"/>
      <c r="B1454" s="8"/>
      <c r="C1454" s="8"/>
      <c r="D1454" s="8"/>
      <c r="E1454" s="8"/>
      <c r="F1454" s="4"/>
      <c r="G1454" s="10"/>
      <c r="H1454" s="8"/>
      <c r="I1454" s="12"/>
      <c r="J1454" s="12"/>
      <c r="K1454" s="12"/>
      <c r="L1454" s="12"/>
      <c r="M1454" s="12"/>
      <c r="N1454" s="8"/>
      <c r="O1454" s="12"/>
      <c r="P1454" s="12"/>
      <c r="Q1454" s="12"/>
      <c r="R1454" s="12"/>
      <c r="S1454" s="8"/>
      <c r="T1454" s="8"/>
    </row>
    <row r="1455" spans="1:20" ht="15" x14ac:dyDescent="0.2">
      <c r="A1455" s="10"/>
      <c r="B1455" s="8"/>
      <c r="C1455" s="8"/>
      <c r="D1455" s="8"/>
      <c r="E1455" s="8"/>
      <c r="F1455" s="4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5" x14ac:dyDescent="0.2">
      <c r="A1456" s="10"/>
      <c r="B1456" s="8"/>
      <c r="C1456" s="8"/>
      <c r="D1456" s="8"/>
      <c r="E1456" s="8"/>
      <c r="F1456" s="7"/>
      <c r="G1456" s="10"/>
      <c r="H1456" s="8"/>
      <c r="I1456" s="12"/>
      <c r="J1456" s="8"/>
      <c r="K1456" s="8"/>
      <c r="L1456" s="12"/>
      <c r="M1456" s="12"/>
      <c r="N1456" s="12"/>
      <c r="O1456" s="12"/>
      <c r="P1456" s="12"/>
      <c r="Q1456" s="12"/>
      <c r="R1456" s="12"/>
      <c r="S1456" s="8"/>
      <c r="T1456" s="8"/>
    </row>
    <row r="1457" spans="1:20" ht="15" x14ac:dyDescent="0.2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5" x14ac:dyDescent="0.2">
      <c r="A1458" s="10"/>
      <c r="B1458" s="8"/>
      <c r="C1458" s="8"/>
      <c r="D1458" s="8"/>
      <c r="E1458" s="8"/>
      <c r="F1458" s="4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60"/>
      <c r="R1458" s="61"/>
      <c r="S1458" s="8"/>
      <c r="T1458" s="8"/>
    </row>
    <row r="1459" spans="1:20" ht="15" x14ac:dyDescent="0.2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12"/>
      <c r="O1459" s="12"/>
      <c r="P1459" s="12"/>
      <c r="Q1459" s="12"/>
      <c r="R1459" s="8"/>
      <c r="S1459" s="8"/>
      <c r="T1459" s="8"/>
    </row>
    <row r="1460" spans="1:20" ht="15" x14ac:dyDescent="0.2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8"/>
      <c r="M1460" s="8"/>
      <c r="N1460" s="12"/>
      <c r="O1460" s="12"/>
      <c r="P1460" s="12"/>
      <c r="Q1460" s="12"/>
      <c r="R1460" s="12"/>
      <c r="S1460" s="8"/>
      <c r="T1460" s="8"/>
    </row>
    <row r="1461" spans="1:20" ht="15" x14ac:dyDescent="0.2">
      <c r="A1461" s="10"/>
      <c r="B1461" s="8"/>
      <c r="C1461" s="8"/>
      <c r="D1461" s="8"/>
      <c r="E1461" s="8"/>
      <c r="F1461" s="7"/>
      <c r="G1461" s="10"/>
      <c r="H1461" s="8"/>
      <c r="I1461" s="12"/>
      <c r="J1461" s="12"/>
      <c r="K1461" s="12"/>
      <c r="L1461" s="12"/>
      <c r="M1461" s="12"/>
      <c r="N1461" s="8"/>
      <c r="O1461" s="8"/>
      <c r="P1461" s="12"/>
      <c r="Q1461" s="12"/>
      <c r="R1461" s="12"/>
      <c r="S1461" s="8"/>
      <c r="T1461" s="8"/>
    </row>
    <row r="1462" spans="1:20" ht="15" x14ac:dyDescent="0.2">
      <c r="A1462" s="10"/>
      <c r="B1462" s="8"/>
      <c r="C1462" s="8"/>
      <c r="D1462" s="8"/>
      <c r="E1462" s="8"/>
      <c r="F1462" s="9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5" x14ac:dyDescent="0.2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5" x14ac:dyDescent="0.2">
      <c r="A1464" s="10"/>
      <c r="B1464" s="8"/>
      <c r="C1464" s="8"/>
      <c r="D1464" s="8"/>
      <c r="E1464" s="8"/>
      <c r="F1464" s="7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5" x14ac:dyDescent="0.2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5" x14ac:dyDescent="0.2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5" x14ac:dyDescent="0.2">
      <c r="A1467" s="10"/>
      <c r="B1467" s="8"/>
      <c r="C1467" s="8"/>
      <c r="D1467" s="8"/>
      <c r="E1467" s="8"/>
      <c r="F1467" s="7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5" x14ac:dyDescent="0.2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5" x14ac:dyDescent="0.2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5" x14ac:dyDescent="0.2">
      <c r="A1470" s="10"/>
      <c r="B1470" s="8"/>
      <c r="C1470" s="8"/>
      <c r="D1470" s="8"/>
      <c r="E1470" s="8"/>
      <c r="F1470" s="4"/>
      <c r="G1470" s="10"/>
      <c r="H1470" s="8"/>
      <c r="I1470" s="8"/>
      <c r="J1470" s="12"/>
      <c r="K1470" s="12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5" x14ac:dyDescent="0.2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5" x14ac:dyDescent="0.2">
      <c r="A1472" s="10"/>
      <c r="B1472" s="8"/>
      <c r="C1472" s="8"/>
      <c r="D1472" s="8"/>
      <c r="E1472" s="8"/>
      <c r="F1472" s="7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5" x14ac:dyDescent="0.2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5" x14ac:dyDescent="0.2">
      <c r="A1474" s="10"/>
      <c r="B1474" s="8"/>
      <c r="C1474" s="8"/>
      <c r="D1474" s="8"/>
      <c r="E1474" s="8"/>
      <c r="F1474" s="4"/>
      <c r="G1474" s="10"/>
      <c r="H1474" s="8"/>
      <c r="I1474" s="12"/>
      <c r="J1474" s="12"/>
      <c r="K1474" s="12"/>
      <c r="L1474" s="8"/>
      <c r="M1474" s="8"/>
      <c r="N1474" s="12"/>
      <c r="O1474" s="12"/>
      <c r="P1474" s="12"/>
      <c r="Q1474" s="12"/>
      <c r="R1474" s="12"/>
      <c r="S1474" s="8"/>
      <c r="T1474" s="8"/>
    </row>
    <row r="1475" spans="1:20" ht="15" x14ac:dyDescent="0.2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5" x14ac:dyDescent="0.2">
      <c r="A1476" s="10"/>
      <c r="B1476" s="8"/>
      <c r="C1476" s="8"/>
      <c r="D1476" s="8"/>
      <c r="E1476" s="8"/>
      <c r="F1476" s="4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5" x14ac:dyDescent="0.2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5" x14ac:dyDescent="0.2">
      <c r="A1478" s="10"/>
      <c r="B1478" s="8"/>
      <c r="C1478" s="8"/>
      <c r="D1478" s="8"/>
      <c r="E1478" s="8"/>
      <c r="F1478" s="4"/>
      <c r="G1478" s="10"/>
      <c r="H1478" s="8"/>
      <c r="I1478" s="12"/>
      <c r="J1478" s="12"/>
      <c r="K1478" s="12"/>
      <c r="L1478" s="60"/>
      <c r="M1478" s="61"/>
      <c r="N1478" s="12"/>
      <c r="O1478" s="12"/>
      <c r="P1478" s="12"/>
      <c r="Q1478" s="12"/>
      <c r="R1478" s="12"/>
      <c r="S1478" s="8"/>
      <c r="T1478" s="8"/>
    </row>
    <row r="1479" spans="1:20" ht="15" x14ac:dyDescent="0.2">
      <c r="A1479" s="10"/>
      <c r="B1479" s="8"/>
      <c r="C1479" s="8"/>
      <c r="D1479" s="8"/>
      <c r="E1479" s="8"/>
      <c r="F1479" s="7"/>
      <c r="G1479" s="10"/>
      <c r="H1479" s="8"/>
      <c r="I1479" s="12"/>
      <c r="J1479" s="8"/>
      <c r="K1479" s="8"/>
      <c r="L1479" s="12"/>
      <c r="M1479" s="12"/>
      <c r="N1479" s="12"/>
      <c r="O1479" s="12"/>
      <c r="P1479" s="12"/>
      <c r="Q1479" s="12"/>
      <c r="R1479" s="12"/>
      <c r="S1479" s="8"/>
      <c r="T1479" s="8"/>
    </row>
    <row r="1480" spans="1:20" ht="15" x14ac:dyDescent="0.2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0"/>
      <c r="L1480" s="61"/>
      <c r="M1480" s="12"/>
      <c r="N1480" s="12"/>
      <c r="O1480" s="12"/>
      <c r="P1480" s="12"/>
      <c r="Q1480" s="12"/>
      <c r="R1480" s="12"/>
      <c r="S1480" s="8"/>
      <c r="T1480" s="8"/>
    </row>
    <row r="1481" spans="1:20" ht="15" x14ac:dyDescent="0.2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60"/>
      <c r="L1481" s="61"/>
      <c r="M1481" s="12"/>
      <c r="N1481" s="12"/>
      <c r="O1481" s="12"/>
      <c r="P1481" s="12"/>
      <c r="Q1481" s="12"/>
      <c r="R1481" s="12"/>
      <c r="S1481" s="8"/>
      <c r="T1481" s="8"/>
    </row>
    <row r="1482" spans="1:20" ht="15" x14ac:dyDescent="0.2">
      <c r="A1482" s="10"/>
      <c r="B1482" s="8"/>
      <c r="C1482" s="8"/>
      <c r="D1482" s="8"/>
      <c r="E1482" s="8"/>
      <c r="F1482" s="4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5" x14ac:dyDescent="0.2">
      <c r="A1483" s="10"/>
      <c r="B1483" s="8"/>
      <c r="C1483" s="8"/>
      <c r="D1483" s="8"/>
      <c r="E1483" s="8"/>
      <c r="F1483" s="9"/>
      <c r="G1483" s="10"/>
      <c r="H1483" s="8"/>
      <c r="I1483" s="12"/>
      <c r="J1483" s="8"/>
      <c r="K1483" s="8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5" x14ac:dyDescent="0.2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8"/>
      <c r="M1484" s="8"/>
      <c r="N1484" s="12"/>
      <c r="O1484" s="12"/>
      <c r="P1484" s="12"/>
      <c r="Q1484" s="12"/>
      <c r="R1484" s="12"/>
      <c r="S1484" s="8"/>
      <c r="T1484" s="8"/>
    </row>
    <row r="1485" spans="1:20" ht="15" x14ac:dyDescent="0.2">
      <c r="A1485" s="10"/>
      <c r="B1485" s="8"/>
      <c r="C1485" s="8"/>
      <c r="D1485" s="8"/>
      <c r="E1485" s="8"/>
      <c r="F1485" s="7"/>
      <c r="G1485" s="10"/>
      <c r="H1485" s="8"/>
      <c r="I1485" s="8"/>
      <c r="J1485" s="12"/>
      <c r="K1485" s="12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5" x14ac:dyDescent="0.2">
      <c r="A1486" s="10"/>
      <c r="B1486" s="8"/>
      <c r="C1486" s="8"/>
      <c r="D1486" s="8"/>
      <c r="E1486" s="8"/>
      <c r="F1486" s="4"/>
      <c r="G1486" s="10"/>
      <c r="H1486" s="8"/>
      <c r="I1486" s="12"/>
      <c r="J1486" s="12"/>
      <c r="K1486" s="12"/>
      <c r="L1486" s="12"/>
      <c r="M1486" s="12"/>
      <c r="N1486" s="12"/>
      <c r="O1486" s="12"/>
      <c r="P1486" s="12"/>
      <c r="Q1486" s="60"/>
      <c r="R1486" s="61"/>
      <c r="S1486" s="8"/>
      <c r="T1486" s="8"/>
    </row>
    <row r="1487" spans="1:20" ht="15" x14ac:dyDescent="0.2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5" x14ac:dyDescent="0.2">
      <c r="A1488" s="10"/>
      <c r="B1488" s="8"/>
      <c r="C1488" s="8"/>
      <c r="D1488" s="8"/>
      <c r="E1488" s="8"/>
      <c r="F1488" s="4"/>
      <c r="G1488" s="10"/>
      <c r="H1488" s="8"/>
      <c r="I1488" s="8"/>
      <c r="J1488" s="12"/>
      <c r="K1488" s="12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5" x14ac:dyDescent="0.2">
      <c r="A1489" s="10"/>
      <c r="B1489" s="8"/>
      <c r="C1489" s="8"/>
      <c r="D1489" s="8"/>
      <c r="E1489" s="8"/>
      <c r="F1489" s="4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5" x14ac:dyDescent="0.2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5" x14ac:dyDescent="0.2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5" x14ac:dyDescent="0.2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5" x14ac:dyDescent="0.2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5" x14ac:dyDescent="0.2">
      <c r="A1494" s="10"/>
      <c r="B1494" s="8"/>
      <c r="C1494" s="8"/>
      <c r="D1494" s="8"/>
      <c r="E1494" s="8"/>
      <c r="F1494" s="7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5" x14ac:dyDescent="0.2">
      <c r="A1495" s="10"/>
      <c r="B1495" s="8"/>
      <c r="C1495" s="8"/>
      <c r="D1495" s="8"/>
      <c r="E1495" s="8"/>
      <c r="F1495" s="4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5" x14ac:dyDescent="0.2">
      <c r="A1496" s="10"/>
      <c r="B1496" s="8"/>
      <c r="C1496" s="8"/>
      <c r="D1496" s="8"/>
      <c r="E1496" s="8"/>
      <c r="F1496" s="4"/>
      <c r="G1496" s="10"/>
      <c r="H1496" s="8"/>
      <c r="I1496" s="8"/>
      <c r="J1496" s="12"/>
      <c r="K1496" s="12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5" x14ac:dyDescent="0.2">
      <c r="A1497" s="10"/>
      <c r="B1497" s="8"/>
      <c r="C1497" s="8"/>
      <c r="D1497" s="8"/>
      <c r="E1497" s="8"/>
      <c r="F1497" s="7"/>
      <c r="G1497" s="10"/>
      <c r="H1497" s="8"/>
      <c r="I1497" s="12"/>
      <c r="J1497" s="8"/>
      <c r="K1497" s="8"/>
      <c r="L1497" s="12"/>
      <c r="M1497" s="12"/>
      <c r="N1497" s="12"/>
      <c r="O1497" s="12"/>
      <c r="P1497" s="12"/>
      <c r="Q1497" s="12"/>
      <c r="R1497" s="12"/>
      <c r="S1497" s="8"/>
      <c r="T1497" s="8"/>
    </row>
    <row r="1498" spans="1:20" ht="15" x14ac:dyDescent="0.2">
      <c r="A1498" s="10"/>
      <c r="B1498" s="8"/>
      <c r="C1498" s="8"/>
      <c r="D1498" s="8"/>
      <c r="E1498" s="8"/>
      <c r="F1498" s="9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5" x14ac:dyDescent="0.2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8"/>
      <c r="O1499" s="12"/>
      <c r="P1499" s="12"/>
      <c r="Q1499" s="12"/>
      <c r="R1499" s="12"/>
      <c r="S1499" s="8"/>
      <c r="T1499" s="8"/>
    </row>
    <row r="1500" spans="1:20" ht="15" x14ac:dyDescent="0.2">
      <c r="A1500" s="10"/>
      <c r="B1500" s="8"/>
      <c r="C1500" s="8"/>
      <c r="D1500" s="8"/>
      <c r="E1500" s="8"/>
      <c r="F1500" s="4"/>
      <c r="G1500" s="10"/>
      <c r="H1500" s="8"/>
      <c r="I1500" s="12"/>
      <c r="J1500" s="8"/>
      <c r="K1500" s="8"/>
      <c r="L1500" s="12"/>
      <c r="M1500" s="12"/>
      <c r="N1500" s="12"/>
      <c r="O1500" s="12"/>
      <c r="P1500" s="12"/>
      <c r="Q1500" s="12"/>
      <c r="R1500" s="12"/>
      <c r="S1500" s="8"/>
      <c r="T1500" s="8"/>
    </row>
    <row r="1501" spans="1:20" ht="15" x14ac:dyDescent="0.2">
      <c r="A1501" s="10"/>
      <c r="B1501" s="8"/>
      <c r="C1501" s="8"/>
      <c r="D1501" s="8"/>
      <c r="E1501" s="8"/>
      <c r="F1501" s="4"/>
      <c r="G1501" s="10"/>
      <c r="H1501" s="8"/>
      <c r="I1501" s="12"/>
      <c r="J1501" s="12"/>
      <c r="K1501" s="12"/>
      <c r="L1501" s="12"/>
      <c r="M1501" s="12"/>
      <c r="N1501" s="12"/>
      <c r="O1501" s="12"/>
      <c r="P1501" s="12"/>
      <c r="Q1501" s="60"/>
      <c r="R1501" s="61"/>
      <c r="S1501" s="8"/>
      <c r="T1501" s="8"/>
    </row>
    <row r="1502" spans="1:20" ht="15" x14ac:dyDescent="0.2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8"/>
      <c r="M1502" s="8"/>
      <c r="N1502" s="12"/>
      <c r="O1502" s="12"/>
      <c r="P1502" s="12"/>
      <c r="Q1502" s="12"/>
      <c r="R1502" s="12"/>
      <c r="S1502" s="8"/>
      <c r="T1502" s="8"/>
    </row>
    <row r="1503" spans="1:20" ht="15" x14ac:dyDescent="0.2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12"/>
      <c r="M1503" s="12"/>
      <c r="N1503" s="8"/>
      <c r="O1503" s="12"/>
      <c r="P1503" s="12"/>
      <c r="Q1503" s="12"/>
      <c r="R1503" s="12"/>
      <c r="S1503" s="8"/>
      <c r="T1503" s="8"/>
    </row>
    <row r="1504" spans="1:20" ht="15" x14ac:dyDescent="0.2">
      <c r="A1504" s="10"/>
      <c r="B1504" s="8"/>
      <c r="C1504" s="8"/>
      <c r="D1504" s="8"/>
      <c r="E1504" s="8"/>
      <c r="F1504" s="4"/>
      <c r="G1504" s="10"/>
      <c r="H1504" s="8"/>
      <c r="I1504" s="8"/>
      <c r="J1504" s="12"/>
      <c r="K1504" s="12"/>
      <c r="L1504" s="12"/>
      <c r="M1504" s="12"/>
      <c r="N1504" s="12"/>
      <c r="O1504" s="12"/>
      <c r="P1504" s="12"/>
      <c r="Q1504" s="12"/>
      <c r="R1504" s="12"/>
      <c r="S1504" s="8"/>
      <c r="T1504" s="8"/>
    </row>
    <row r="1505" spans="1:20" ht="15" x14ac:dyDescent="0.2">
      <c r="A1505" s="10"/>
      <c r="B1505" s="8"/>
      <c r="C1505" s="8"/>
      <c r="D1505" s="8"/>
      <c r="E1505" s="8"/>
      <c r="F1505" s="7"/>
      <c r="G1505" s="10"/>
      <c r="H1505" s="8"/>
      <c r="I1505" s="12"/>
      <c r="J1505" s="12"/>
      <c r="K1505" s="12"/>
      <c r="L1505" s="60"/>
      <c r="M1505" s="61"/>
      <c r="N1505" s="12"/>
      <c r="O1505" s="12"/>
      <c r="P1505" s="12"/>
      <c r="Q1505" s="12"/>
      <c r="R1505" s="12"/>
      <c r="S1505" s="8"/>
      <c r="T1505" s="8"/>
    </row>
    <row r="1506" spans="1:20" ht="15" x14ac:dyDescent="0.2">
      <c r="A1506" s="10"/>
      <c r="B1506" s="8"/>
      <c r="C1506" s="8"/>
      <c r="D1506" s="8"/>
      <c r="E1506" s="8"/>
      <c r="F1506" s="4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5" x14ac:dyDescent="0.2">
      <c r="A1507" s="10"/>
      <c r="B1507" s="8"/>
      <c r="C1507" s="8"/>
      <c r="D1507" s="8"/>
      <c r="E1507" s="8"/>
      <c r="F1507" s="9"/>
      <c r="G1507" s="10"/>
      <c r="H1507" s="60"/>
      <c r="I1507" s="61"/>
      <c r="J1507" s="12"/>
      <c r="K1507" s="12"/>
      <c r="L1507" s="12"/>
      <c r="M1507" s="12"/>
      <c r="N1507" s="12"/>
      <c r="O1507" s="12"/>
      <c r="P1507" s="8"/>
      <c r="Q1507" s="12"/>
      <c r="R1507" s="12"/>
      <c r="S1507" s="8"/>
      <c r="T1507" s="8"/>
    </row>
    <row r="1508" spans="1:20" ht="15" x14ac:dyDescent="0.2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5" x14ac:dyDescent="0.2">
      <c r="A1509" s="10"/>
      <c r="B1509" s="8"/>
      <c r="C1509" s="8"/>
      <c r="D1509" s="8"/>
      <c r="E1509" s="8"/>
      <c r="F1509" s="7"/>
      <c r="G1509" s="10"/>
      <c r="H1509" s="8"/>
      <c r="I1509" s="12"/>
      <c r="J1509" s="12"/>
      <c r="K1509" s="12"/>
      <c r="L1509" s="12"/>
      <c r="M1509" s="12"/>
      <c r="N1509" s="8"/>
      <c r="O1509" s="12"/>
      <c r="P1509" s="12"/>
      <c r="Q1509" s="12"/>
      <c r="R1509" s="12"/>
      <c r="S1509" s="8"/>
      <c r="T1509" s="8"/>
    </row>
    <row r="1510" spans="1:20" ht="15" x14ac:dyDescent="0.2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5" x14ac:dyDescent="0.2">
      <c r="A1511" s="10"/>
      <c r="B1511" s="8"/>
      <c r="C1511" s="8"/>
      <c r="D1511" s="8"/>
      <c r="E1511" s="8"/>
      <c r="F1511" s="7"/>
      <c r="G1511" s="10"/>
      <c r="H1511" s="60"/>
      <c r="I1511" s="61"/>
      <c r="J1511" s="12"/>
      <c r="K1511" s="12"/>
      <c r="L1511" s="12"/>
      <c r="M1511" s="12"/>
      <c r="N1511" s="12"/>
      <c r="O1511" s="12"/>
      <c r="P1511" s="8"/>
      <c r="Q1511" s="12"/>
      <c r="R1511" s="12"/>
      <c r="S1511" s="8"/>
      <c r="T1511" s="8"/>
    </row>
    <row r="1512" spans="1:20" ht="15" x14ac:dyDescent="0.2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5" x14ac:dyDescent="0.2">
      <c r="A1513" s="10"/>
      <c r="B1513" s="8"/>
      <c r="C1513" s="8"/>
      <c r="D1513" s="8"/>
      <c r="E1513" s="8"/>
      <c r="F1513" s="7"/>
      <c r="G1513" s="10"/>
      <c r="H1513" s="8"/>
      <c r="I1513" s="12"/>
      <c r="J1513" s="8"/>
      <c r="K1513" s="8"/>
      <c r="L1513" s="12"/>
      <c r="M1513" s="12"/>
      <c r="N1513" s="12"/>
      <c r="O1513" s="12"/>
      <c r="P1513" s="12"/>
      <c r="Q1513" s="12"/>
      <c r="R1513" s="12"/>
      <c r="S1513" s="8"/>
      <c r="T1513" s="8"/>
    </row>
    <row r="1514" spans="1:20" ht="15" x14ac:dyDescent="0.2">
      <c r="A1514" s="10"/>
      <c r="B1514" s="8"/>
      <c r="C1514" s="8"/>
      <c r="D1514" s="8"/>
      <c r="E1514" s="8"/>
      <c r="F1514" s="7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5" x14ac:dyDescent="0.2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8"/>
      <c r="O1515" s="12"/>
      <c r="P1515" s="12"/>
      <c r="Q1515" s="12"/>
      <c r="R1515" s="12"/>
      <c r="S1515" s="8"/>
      <c r="T1515" s="8"/>
    </row>
    <row r="1516" spans="1:20" ht="15" x14ac:dyDescent="0.2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5" x14ac:dyDescent="0.2">
      <c r="A1517" s="10"/>
      <c r="B1517" s="8"/>
      <c r="C1517" s="8"/>
      <c r="D1517" s="8"/>
      <c r="E1517" s="8"/>
      <c r="F1517" s="4"/>
      <c r="G1517" s="10"/>
      <c r="H1517" s="8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5" x14ac:dyDescent="0.2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5" x14ac:dyDescent="0.2">
      <c r="A1519" s="10"/>
      <c r="B1519" s="8"/>
      <c r="C1519" s="8"/>
      <c r="D1519" s="8"/>
      <c r="E1519" s="8"/>
      <c r="F1519" s="4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5" x14ac:dyDescent="0.2">
      <c r="A1520" s="10"/>
      <c r="B1520" s="8"/>
      <c r="C1520" s="8"/>
      <c r="D1520" s="8"/>
      <c r="E1520" s="8"/>
      <c r="F1520" s="7"/>
      <c r="G1520" s="10"/>
      <c r="H1520" s="8"/>
      <c r="I1520" s="12"/>
      <c r="J1520" s="8"/>
      <c r="K1520" s="8"/>
      <c r="L1520" s="12"/>
      <c r="M1520" s="12"/>
      <c r="N1520" s="12"/>
      <c r="O1520" s="12"/>
      <c r="P1520" s="12"/>
      <c r="Q1520" s="12"/>
      <c r="R1520" s="12"/>
      <c r="S1520" s="8"/>
      <c r="T1520" s="8"/>
    </row>
    <row r="1521" spans="1:20" ht="15" x14ac:dyDescent="0.2">
      <c r="A1521" s="10"/>
      <c r="B1521" s="8"/>
      <c r="C1521" s="8"/>
      <c r="D1521" s="8"/>
      <c r="E1521" s="8"/>
      <c r="F1521" s="4"/>
      <c r="G1521" s="10"/>
      <c r="H1521" s="60"/>
      <c r="I1521" s="61"/>
      <c r="J1521" s="12"/>
      <c r="K1521" s="12"/>
      <c r="L1521" s="12"/>
      <c r="M1521" s="12"/>
      <c r="N1521" s="12"/>
      <c r="O1521" s="12"/>
      <c r="P1521" s="8"/>
      <c r="Q1521" s="12"/>
      <c r="R1521" s="12"/>
      <c r="S1521" s="8"/>
      <c r="T1521" s="8"/>
    </row>
    <row r="1522" spans="1:20" ht="15" x14ac:dyDescent="0.2">
      <c r="A1522" s="10"/>
      <c r="B1522" s="8"/>
      <c r="C1522" s="8"/>
      <c r="D1522" s="8"/>
      <c r="E1522" s="8"/>
      <c r="F1522" s="7"/>
      <c r="G1522" s="10"/>
      <c r="H1522" s="8"/>
      <c r="I1522" s="12"/>
      <c r="J1522" s="12"/>
      <c r="K1522" s="12"/>
      <c r="L1522" s="12"/>
      <c r="M1522" s="12"/>
      <c r="N1522" s="12"/>
      <c r="O1522" s="12"/>
      <c r="P1522" s="12"/>
      <c r="Q1522" s="12"/>
      <c r="R1522" s="8"/>
      <c r="S1522" s="8"/>
      <c r="T1522" s="8"/>
    </row>
    <row r="1523" spans="1:20" ht="15" x14ac:dyDescent="0.2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5" x14ac:dyDescent="0.2">
      <c r="A1524" s="10"/>
      <c r="B1524" s="8"/>
      <c r="C1524" s="8"/>
      <c r="D1524" s="8"/>
      <c r="E1524" s="8"/>
      <c r="F1524" s="4"/>
      <c r="G1524" s="10"/>
      <c r="H1524" s="8"/>
      <c r="I1524" s="12"/>
      <c r="J1524" s="8"/>
      <c r="K1524" s="8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5" x14ac:dyDescent="0.2">
      <c r="A1525" s="10"/>
      <c r="B1525" s="8"/>
      <c r="C1525" s="8"/>
      <c r="D1525" s="8"/>
      <c r="E1525" s="8"/>
      <c r="F1525" s="7"/>
      <c r="G1525" s="10"/>
      <c r="H1525" s="8"/>
      <c r="I1525" s="12"/>
      <c r="J1525" s="8"/>
      <c r="K1525" s="12"/>
      <c r="L1525" s="12"/>
      <c r="M1525" s="12"/>
      <c r="N1525" s="12"/>
      <c r="O1525" s="12"/>
      <c r="P1525" s="12"/>
      <c r="Q1525" s="12"/>
      <c r="R1525" s="12"/>
      <c r="S1525" s="8"/>
      <c r="T1525" s="8"/>
    </row>
    <row r="1526" spans="1:20" ht="15" x14ac:dyDescent="0.2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12"/>
      <c r="O1526" s="12"/>
      <c r="P1526" s="12"/>
      <c r="Q1526" s="12"/>
      <c r="R1526" s="8"/>
      <c r="S1526" s="8"/>
      <c r="T1526" s="8"/>
    </row>
    <row r="1527" spans="1:20" ht="15" x14ac:dyDescent="0.2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8"/>
      <c r="O1527" s="12"/>
      <c r="P1527" s="12"/>
      <c r="Q1527" s="12"/>
      <c r="R1527" s="12"/>
      <c r="S1527" s="8"/>
      <c r="T1527" s="8"/>
    </row>
    <row r="1528" spans="1:20" ht="15" x14ac:dyDescent="0.2">
      <c r="A1528" s="10"/>
      <c r="B1528" s="8"/>
      <c r="C1528" s="8"/>
      <c r="D1528" s="8"/>
      <c r="E1528" s="8"/>
      <c r="F1528" s="7"/>
      <c r="G1528" s="10"/>
      <c r="H1528" s="8"/>
      <c r="I1528" s="12"/>
      <c r="J1528" s="8"/>
      <c r="K1528" s="8"/>
      <c r="L1528" s="12"/>
      <c r="M1528" s="12"/>
      <c r="N1528" s="12"/>
      <c r="O1528" s="12"/>
      <c r="P1528" s="12"/>
      <c r="Q1528" s="12"/>
      <c r="R1528" s="12"/>
      <c r="S1528" s="8"/>
      <c r="T1528" s="8"/>
    </row>
    <row r="1529" spans="1:20" ht="15" x14ac:dyDescent="0.2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12"/>
      <c r="O1529" s="12"/>
      <c r="P1529" s="12"/>
      <c r="Q1529" s="12"/>
      <c r="R1529" s="8"/>
      <c r="S1529" s="8"/>
      <c r="T1529" s="8"/>
    </row>
    <row r="1530" spans="1:20" ht="15" x14ac:dyDescent="0.2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5" x14ac:dyDescent="0.2">
      <c r="A1531" s="10"/>
      <c r="B1531" s="8"/>
      <c r="C1531" s="8"/>
      <c r="D1531" s="8"/>
      <c r="E1531" s="8"/>
      <c r="F1531" s="7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5" x14ac:dyDescent="0.2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5" x14ac:dyDescent="0.2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5" x14ac:dyDescent="0.2">
      <c r="A1534" s="10"/>
      <c r="B1534" s="8"/>
      <c r="C1534" s="8"/>
      <c r="D1534" s="8"/>
      <c r="E1534" s="8"/>
      <c r="F1534" s="7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5" x14ac:dyDescent="0.2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5" x14ac:dyDescent="0.2">
      <c r="A1536" s="10"/>
      <c r="B1536" s="8"/>
      <c r="C1536" s="8"/>
      <c r="D1536" s="8"/>
      <c r="E1536" s="8"/>
      <c r="F1536" s="4"/>
      <c r="G1536" s="10"/>
      <c r="H1536" s="8"/>
      <c r="I1536" s="12"/>
      <c r="J1536" s="12"/>
      <c r="K1536" s="12"/>
      <c r="L1536" s="12"/>
      <c r="M1536" s="12"/>
      <c r="N1536" s="8"/>
      <c r="O1536" s="12"/>
      <c r="P1536" s="12"/>
      <c r="Q1536" s="12"/>
      <c r="R1536" s="12"/>
      <c r="S1536" s="8"/>
      <c r="T1536" s="8"/>
    </row>
    <row r="1537" spans="1:20" ht="15" x14ac:dyDescent="0.2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60"/>
      <c r="L1537" s="61"/>
      <c r="M1537" s="12"/>
      <c r="N1537" s="12"/>
      <c r="O1537" s="12"/>
      <c r="P1537" s="12"/>
      <c r="Q1537" s="12"/>
      <c r="R1537" s="12"/>
      <c r="S1537" s="8"/>
      <c r="T1537" s="8"/>
    </row>
    <row r="1538" spans="1:20" ht="15" x14ac:dyDescent="0.2">
      <c r="A1538" s="10"/>
      <c r="B1538" s="8"/>
      <c r="C1538" s="8"/>
      <c r="D1538" s="8"/>
      <c r="E1538" s="8"/>
      <c r="F1538" s="7"/>
      <c r="G1538" s="10"/>
      <c r="H1538" s="8"/>
      <c r="I1538" s="12"/>
      <c r="J1538" s="8"/>
      <c r="K1538" s="60"/>
      <c r="L1538" s="61"/>
      <c r="M1538" s="12"/>
      <c r="N1538" s="12"/>
      <c r="O1538" s="12"/>
      <c r="P1538" s="12"/>
      <c r="Q1538" s="12"/>
      <c r="R1538" s="12"/>
      <c r="S1538" s="8"/>
      <c r="T1538" s="8"/>
    </row>
    <row r="1539" spans="1:20" ht="15" x14ac:dyDescent="0.2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60"/>
      <c r="L1539" s="61"/>
      <c r="M1539" s="12"/>
      <c r="N1539" s="12"/>
      <c r="O1539" s="12"/>
      <c r="P1539" s="12"/>
      <c r="Q1539" s="12"/>
      <c r="R1539" s="12"/>
      <c r="S1539" s="8"/>
      <c r="T1539" s="8"/>
    </row>
    <row r="1540" spans="1:20" ht="15" x14ac:dyDescent="0.2">
      <c r="A1540" s="10"/>
      <c r="B1540" s="8"/>
      <c r="C1540" s="8"/>
      <c r="D1540" s="8"/>
      <c r="E1540" s="8"/>
      <c r="F1540" s="4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5" x14ac:dyDescent="0.2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5" x14ac:dyDescent="0.2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5" x14ac:dyDescent="0.2">
      <c r="A1543" s="10"/>
      <c r="B1543" s="8"/>
      <c r="C1543" s="8"/>
      <c r="D1543" s="8"/>
      <c r="E1543" s="8"/>
      <c r="F1543" s="9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5" x14ac:dyDescent="0.2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5" x14ac:dyDescent="0.2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5" x14ac:dyDescent="0.2">
      <c r="A1546" s="10"/>
      <c r="B1546" s="8"/>
      <c r="C1546" s="8"/>
      <c r="D1546" s="8"/>
      <c r="E1546" s="8"/>
      <c r="F1546" s="9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5" x14ac:dyDescent="0.2">
      <c r="A1547" s="10"/>
      <c r="B1547" s="8"/>
      <c r="C1547" s="8"/>
      <c r="D1547" s="8"/>
      <c r="E1547" s="8"/>
      <c r="F1547" s="7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5" x14ac:dyDescent="0.2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5" x14ac:dyDescent="0.2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5" x14ac:dyDescent="0.2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5" x14ac:dyDescent="0.2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5" x14ac:dyDescent="0.2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5" x14ac:dyDescent="0.2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5" x14ac:dyDescent="0.2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5" x14ac:dyDescent="0.2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5" x14ac:dyDescent="0.2">
      <c r="A1556" s="10"/>
      <c r="B1556" s="8"/>
      <c r="C1556" s="8"/>
      <c r="D1556" s="8"/>
      <c r="E1556" s="8"/>
      <c r="F1556" s="4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5" x14ac:dyDescent="0.2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5" x14ac:dyDescent="0.2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5" x14ac:dyDescent="0.2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5" x14ac:dyDescent="0.2">
      <c r="A1560" s="10"/>
      <c r="B1560" s="8"/>
      <c r="C1560" s="8"/>
      <c r="D1560" s="8"/>
      <c r="E1560" s="8"/>
      <c r="F1560" s="4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5" x14ac:dyDescent="0.2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5" x14ac:dyDescent="0.2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5" x14ac:dyDescent="0.2">
      <c r="A1563" s="10"/>
      <c r="B1563" s="8"/>
      <c r="C1563" s="8"/>
      <c r="D1563" s="8"/>
      <c r="E1563" s="8"/>
      <c r="F1563" s="9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5" x14ac:dyDescent="0.2">
      <c r="A1564" s="10"/>
      <c r="B1564" s="8"/>
      <c r="C1564" s="8"/>
      <c r="D1564" s="8"/>
      <c r="E1564" s="8"/>
      <c r="F1564" s="7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5" x14ac:dyDescent="0.2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5" x14ac:dyDescent="0.2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5" x14ac:dyDescent="0.2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5" x14ac:dyDescent="0.2">
      <c r="A1568" s="10"/>
      <c r="B1568" s="8"/>
      <c r="C1568" s="8"/>
      <c r="D1568" s="8"/>
      <c r="E1568" s="8"/>
      <c r="F1568" s="7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5" x14ac:dyDescent="0.2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5" x14ac:dyDescent="0.2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5" x14ac:dyDescent="0.2">
      <c r="A1571" s="10"/>
      <c r="B1571" s="8"/>
      <c r="C1571" s="8"/>
      <c r="D1571" s="8"/>
      <c r="E1571" s="8"/>
      <c r="F1571" s="7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5" x14ac:dyDescent="0.2">
      <c r="A1572" s="10"/>
      <c r="B1572" s="8"/>
      <c r="C1572" s="8"/>
      <c r="D1572" s="8"/>
      <c r="E1572" s="8"/>
      <c r="F1572" s="4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5" x14ac:dyDescent="0.2">
      <c r="A1573" s="10"/>
      <c r="B1573" s="8"/>
      <c r="C1573" s="8"/>
      <c r="D1573" s="8"/>
      <c r="E1573" s="8"/>
      <c r="F1573" s="9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5" x14ac:dyDescent="0.2">
      <c r="A1574" s="10"/>
      <c r="B1574" s="8"/>
      <c r="C1574" s="8"/>
      <c r="D1574" s="8"/>
      <c r="E1574" s="8"/>
      <c r="F1574" s="7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5" x14ac:dyDescent="0.2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5" x14ac:dyDescent="0.2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5" x14ac:dyDescent="0.2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5" x14ac:dyDescent="0.2">
      <c r="A1578" s="10"/>
      <c r="B1578" s="8"/>
      <c r="C1578" s="8"/>
      <c r="D1578" s="8"/>
      <c r="E1578" s="8"/>
      <c r="F1578" s="4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5" x14ac:dyDescent="0.2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5" x14ac:dyDescent="0.2">
      <c r="A1580" s="10"/>
      <c r="B1580" s="8"/>
      <c r="C1580" s="8"/>
      <c r="D1580" s="8"/>
      <c r="E1580" s="8"/>
      <c r="F1580" s="9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5" x14ac:dyDescent="0.2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5" x14ac:dyDescent="0.2">
      <c r="A1582" s="10"/>
      <c r="B1582" s="8"/>
      <c r="C1582" s="8"/>
      <c r="D1582" s="8"/>
      <c r="E1582" s="8"/>
      <c r="F1582" s="7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5" x14ac:dyDescent="0.2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5" x14ac:dyDescent="0.2">
      <c r="A1584" s="10"/>
      <c r="B1584" s="8"/>
      <c r="C1584" s="8"/>
      <c r="D1584" s="8"/>
      <c r="E1584" s="8"/>
      <c r="F1584" s="4"/>
      <c r="G1584" s="10"/>
      <c r="H1584" s="8"/>
      <c r="I1584" s="12"/>
      <c r="J1584" s="8"/>
      <c r="K1584" s="8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5" x14ac:dyDescent="0.2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5" x14ac:dyDescent="0.2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5" x14ac:dyDescent="0.2">
      <c r="A1587" s="10"/>
      <c r="B1587" s="8"/>
      <c r="C1587" s="8"/>
      <c r="D1587" s="8"/>
      <c r="E1587" s="8"/>
      <c r="F1587" s="7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5" x14ac:dyDescent="0.2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5" x14ac:dyDescent="0.2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5" x14ac:dyDescent="0.2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5" x14ac:dyDescent="0.2">
      <c r="A1591" s="10"/>
      <c r="B1591" s="8"/>
      <c r="C1591" s="8"/>
      <c r="D1591" s="8"/>
      <c r="E1591" s="8"/>
      <c r="F1591" s="7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5" x14ac:dyDescent="0.2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5" x14ac:dyDescent="0.2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5" x14ac:dyDescent="0.2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5" x14ac:dyDescent="0.2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5" x14ac:dyDescent="0.2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5" x14ac:dyDescent="0.2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5" x14ac:dyDescent="0.2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5" x14ac:dyDescent="0.2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5" x14ac:dyDescent="0.2">
      <c r="A1600" s="10"/>
      <c r="B1600" s="8"/>
      <c r="C1600" s="8"/>
      <c r="D1600" s="8"/>
      <c r="E1600" s="8"/>
      <c r="F1600" s="7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5" x14ac:dyDescent="0.2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5" x14ac:dyDescent="0.2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5" x14ac:dyDescent="0.2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5" x14ac:dyDescent="0.2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5" x14ac:dyDescent="0.2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5" x14ac:dyDescent="0.2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5" x14ac:dyDescent="0.2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5" x14ac:dyDescent="0.2">
      <c r="A1608" s="10"/>
      <c r="B1608" s="8"/>
      <c r="C1608" s="8"/>
      <c r="D1608" s="8"/>
      <c r="E1608" s="8"/>
      <c r="F1608" s="7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5" x14ac:dyDescent="0.2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5" x14ac:dyDescent="0.2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5" x14ac:dyDescent="0.2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5" x14ac:dyDescent="0.2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5" x14ac:dyDescent="0.2">
      <c r="A1613" s="10"/>
      <c r="B1613" s="8"/>
      <c r="C1613" s="8"/>
      <c r="D1613" s="8"/>
      <c r="E1613" s="8"/>
      <c r="F1613" s="4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5" x14ac:dyDescent="0.2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5" x14ac:dyDescent="0.2">
      <c r="A1615" s="10"/>
      <c r="B1615" s="8"/>
      <c r="C1615" s="8"/>
      <c r="D1615" s="8"/>
      <c r="E1615" s="8"/>
      <c r="F1615" s="7"/>
      <c r="G1615" s="10"/>
      <c r="H1615" s="8"/>
      <c r="I1615" s="12"/>
      <c r="J1615" s="8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5" x14ac:dyDescent="0.2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5" x14ac:dyDescent="0.2">
      <c r="A1617" s="10"/>
      <c r="B1617" s="8"/>
      <c r="C1617" s="8"/>
      <c r="D1617" s="8"/>
      <c r="E1617" s="8"/>
      <c r="F1617" s="7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5" x14ac:dyDescent="0.2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5" x14ac:dyDescent="0.2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5" x14ac:dyDescent="0.2">
      <c r="A1620" s="10"/>
      <c r="B1620" s="8"/>
      <c r="C1620" s="8"/>
      <c r="D1620" s="8"/>
      <c r="E1620" s="8"/>
      <c r="F1620" s="4"/>
      <c r="G1620" s="10"/>
      <c r="H1620" s="8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8"/>
      <c r="T1620" s="8"/>
    </row>
    <row r="1621" spans="1:20" ht="15" x14ac:dyDescent="0.2">
      <c r="A1621" s="10"/>
      <c r="B1621" s="11"/>
      <c r="C1621" s="8"/>
      <c r="D1621" s="8"/>
      <c r="E1621" s="8"/>
      <c r="F1621" s="7"/>
      <c r="G1621" s="10"/>
      <c r="H1621" s="60"/>
      <c r="I1621" s="61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5" x14ac:dyDescent="0.2">
      <c r="A1622" s="10"/>
      <c r="B1622" s="11"/>
      <c r="C1622" s="8"/>
      <c r="D1622" s="8"/>
      <c r="E1622" s="8"/>
      <c r="F1622" s="7"/>
      <c r="G1622" s="10"/>
      <c r="H1622" s="60"/>
      <c r="I1622" s="61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5" x14ac:dyDescent="0.2">
      <c r="A1623" s="10"/>
      <c r="B1623" s="11"/>
      <c r="C1623" s="8"/>
      <c r="D1623" s="8"/>
      <c r="E1623" s="8"/>
      <c r="F1623" s="7"/>
      <c r="G1623" s="10"/>
      <c r="H1623" s="60"/>
      <c r="I1623" s="61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5" x14ac:dyDescent="0.2">
      <c r="A1624" s="10"/>
      <c r="B1624" s="11"/>
      <c r="C1624" s="8"/>
      <c r="D1624" s="8"/>
      <c r="E1624" s="8"/>
      <c r="F1624" s="7"/>
      <c r="G1624" s="10"/>
      <c r="H1624" s="60"/>
      <c r="I1624" s="61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5" x14ac:dyDescent="0.2">
      <c r="A1625" s="10"/>
      <c r="B1625" s="11"/>
      <c r="C1625" s="8"/>
      <c r="D1625" s="8"/>
      <c r="E1625" s="8"/>
      <c r="F1625" s="7"/>
      <c r="G1625" s="10"/>
      <c r="H1625" s="60"/>
      <c r="I1625" s="61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5" x14ac:dyDescent="0.2">
      <c r="A1626" s="10"/>
      <c r="B1626" s="11"/>
      <c r="C1626" s="8"/>
      <c r="D1626" s="8"/>
      <c r="E1626" s="8"/>
      <c r="F1626" s="7"/>
      <c r="G1626" s="10"/>
      <c r="H1626" s="60"/>
      <c r="I1626" s="61"/>
      <c r="J1626" s="12"/>
      <c r="K1626" s="12"/>
      <c r="L1626" s="12"/>
      <c r="M1626" s="12"/>
      <c r="N1626" s="12"/>
      <c r="O1626" s="12"/>
      <c r="P1626" s="8"/>
      <c r="Q1626" s="12"/>
      <c r="R1626" s="12"/>
      <c r="S1626" s="8"/>
      <c r="T1626" s="8"/>
    </row>
    <row r="1627" spans="1:20" ht="15" x14ac:dyDescent="0.2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5" x14ac:dyDescent="0.2">
      <c r="A1628" s="10"/>
      <c r="B1628" s="11"/>
      <c r="C1628" s="8"/>
      <c r="D1628" s="8"/>
      <c r="E1628" s="8"/>
      <c r="F1628" s="4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5" x14ac:dyDescent="0.2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5" x14ac:dyDescent="0.2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5" x14ac:dyDescent="0.2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5" x14ac:dyDescent="0.2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5" x14ac:dyDescent="0.2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5" x14ac:dyDescent="0.2">
      <c r="A1634" s="10"/>
      <c r="B1634" s="11"/>
      <c r="C1634" s="8"/>
      <c r="D1634" s="8"/>
      <c r="E1634" s="8"/>
      <c r="F1634" s="7"/>
      <c r="G1634" s="10"/>
      <c r="H1634" s="8"/>
      <c r="I1634" s="12"/>
      <c r="J1634" s="12"/>
      <c r="K1634" s="12"/>
      <c r="L1634" s="12"/>
      <c r="M1634" s="12"/>
      <c r="N1634" s="8"/>
      <c r="O1634" s="12"/>
      <c r="P1634" s="12"/>
      <c r="Q1634" s="12"/>
      <c r="R1634" s="12"/>
      <c r="S1634" s="8"/>
      <c r="T1634" s="8"/>
    </row>
    <row r="1635" spans="1:20" ht="15" x14ac:dyDescent="0.2">
      <c r="A1635" s="10"/>
      <c r="B1635" s="11"/>
      <c r="C1635" s="8"/>
      <c r="D1635" s="8"/>
      <c r="E1635" s="8"/>
      <c r="F1635" s="4"/>
      <c r="G1635" s="10"/>
      <c r="H1635" s="8"/>
      <c r="I1635" s="12"/>
      <c r="J1635" s="12"/>
      <c r="K1635" s="12"/>
      <c r="L1635" s="8"/>
      <c r="M1635" s="8"/>
      <c r="N1635" s="12"/>
      <c r="O1635" s="12"/>
      <c r="P1635" s="12"/>
      <c r="Q1635" s="12"/>
      <c r="R1635" s="12"/>
      <c r="S1635" s="8"/>
      <c r="T1635" s="8"/>
    </row>
    <row r="1636" spans="1:20" ht="15" x14ac:dyDescent="0.2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8"/>
      <c r="L1636" s="12"/>
      <c r="M1636" s="12"/>
      <c r="N1636" s="12"/>
      <c r="O1636" s="12"/>
      <c r="P1636" s="12"/>
      <c r="Q1636" s="12"/>
      <c r="R1636" s="12"/>
      <c r="S1636" s="8"/>
      <c r="T1636" s="8"/>
    </row>
    <row r="1637" spans="1:20" ht="15" x14ac:dyDescent="0.2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60"/>
      <c r="L1637" s="61"/>
      <c r="M1637" s="12"/>
      <c r="N1637" s="12"/>
      <c r="O1637" s="12"/>
      <c r="P1637" s="12"/>
      <c r="Q1637" s="12"/>
      <c r="R1637" s="12"/>
      <c r="S1637" s="8"/>
      <c r="T1637" s="8"/>
    </row>
    <row r="1638" spans="1:20" ht="15" x14ac:dyDescent="0.2">
      <c r="A1638" s="10"/>
      <c r="B1638" s="11"/>
      <c r="C1638" s="8"/>
      <c r="D1638" s="8"/>
      <c r="E1638" s="8"/>
      <c r="F1638" s="4"/>
      <c r="G1638" s="10"/>
      <c r="H1638" s="8"/>
      <c r="I1638" s="12"/>
      <c r="J1638" s="8"/>
      <c r="K1638" s="60"/>
      <c r="L1638" s="61"/>
      <c r="M1638" s="12"/>
      <c r="N1638" s="12"/>
      <c r="O1638" s="12"/>
      <c r="P1638" s="12"/>
      <c r="Q1638" s="12"/>
      <c r="R1638" s="12"/>
      <c r="S1638" s="8"/>
      <c r="T1638" s="8"/>
    </row>
    <row r="1639" spans="1:20" ht="15" x14ac:dyDescent="0.2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5" x14ac:dyDescent="0.2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5" x14ac:dyDescent="0.2">
      <c r="A1641" s="10"/>
      <c r="B1641" s="11"/>
      <c r="C1641" s="8"/>
      <c r="D1641" s="8"/>
      <c r="E1641" s="8"/>
      <c r="F1641" s="4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5" x14ac:dyDescent="0.2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5" x14ac:dyDescent="0.2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5" x14ac:dyDescent="0.2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5" x14ac:dyDescent="0.2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5" x14ac:dyDescent="0.2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5" x14ac:dyDescent="0.2">
      <c r="A1647" s="10"/>
      <c r="B1647" s="11"/>
      <c r="C1647" s="8"/>
      <c r="D1647" s="8"/>
      <c r="E1647" s="8"/>
      <c r="F1647" s="4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5" x14ac:dyDescent="0.2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5" x14ac:dyDescent="0.2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5" x14ac:dyDescent="0.2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5" x14ac:dyDescent="0.2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5" x14ac:dyDescent="0.2">
      <c r="A1652" s="10"/>
      <c r="B1652" s="11"/>
      <c r="C1652" s="8"/>
      <c r="D1652" s="8"/>
      <c r="E1652" s="8"/>
      <c r="F1652" s="7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5" x14ac:dyDescent="0.2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5" x14ac:dyDescent="0.2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5" x14ac:dyDescent="0.2">
      <c r="A1655" s="10"/>
      <c r="B1655" s="11"/>
      <c r="C1655" s="8"/>
      <c r="D1655" s="8"/>
      <c r="E1655" s="8"/>
      <c r="F1655" s="4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5" x14ac:dyDescent="0.2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5" x14ac:dyDescent="0.2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5" x14ac:dyDescent="0.2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5" x14ac:dyDescent="0.2">
      <c r="A1659" s="10"/>
      <c r="B1659" s="11"/>
      <c r="C1659" s="8"/>
      <c r="D1659" s="8"/>
      <c r="E1659" s="8"/>
      <c r="F1659" s="7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5" x14ac:dyDescent="0.2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5" x14ac:dyDescent="0.2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5" x14ac:dyDescent="0.2">
      <c r="A1662" s="10"/>
      <c r="B1662" s="11"/>
      <c r="C1662" s="8"/>
      <c r="D1662" s="8"/>
      <c r="E1662" s="8"/>
      <c r="F1662" s="9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5" x14ac:dyDescent="0.2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5" x14ac:dyDescent="0.2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5" x14ac:dyDescent="0.2">
      <c r="A1665" s="10"/>
      <c r="B1665" s="11"/>
      <c r="C1665" s="8"/>
      <c r="D1665" s="8"/>
      <c r="E1665" s="8"/>
      <c r="F1665" s="7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5" x14ac:dyDescent="0.2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5" x14ac:dyDescent="0.2">
      <c r="A1667" s="10"/>
      <c r="B1667" s="11"/>
      <c r="C1667" s="8"/>
      <c r="D1667" s="8"/>
      <c r="E1667" s="8"/>
      <c r="F1667" s="4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5" x14ac:dyDescent="0.2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5" x14ac:dyDescent="0.2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5" x14ac:dyDescent="0.2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5" x14ac:dyDescent="0.2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5" x14ac:dyDescent="0.2">
      <c r="A1672" s="10"/>
      <c r="B1672" s="11"/>
      <c r="C1672" s="8"/>
      <c r="D1672" s="8"/>
      <c r="E1672" s="8"/>
      <c r="F1672" s="7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5" x14ac:dyDescent="0.2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5" x14ac:dyDescent="0.2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5" x14ac:dyDescent="0.2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5" x14ac:dyDescent="0.2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5" x14ac:dyDescent="0.2">
      <c r="A1677" s="10"/>
      <c r="B1677" s="11"/>
      <c r="C1677" s="8"/>
      <c r="D1677" s="8"/>
      <c r="E1677" s="8"/>
      <c r="F1677" s="7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5" x14ac:dyDescent="0.2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5" x14ac:dyDescent="0.2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5" x14ac:dyDescent="0.2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5" x14ac:dyDescent="0.2">
      <c r="A1681" s="10"/>
      <c r="B1681" s="11"/>
      <c r="C1681" s="8"/>
      <c r="D1681" s="8"/>
      <c r="E1681" s="8"/>
      <c r="F1681" s="4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5" x14ac:dyDescent="0.2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5" x14ac:dyDescent="0.2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5" x14ac:dyDescent="0.2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5" x14ac:dyDescent="0.2">
      <c r="A1685" s="10"/>
      <c r="B1685" s="11"/>
      <c r="C1685" s="8"/>
      <c r="D1685" s="8"/>
      <c r="E1685" s="8"/>
      <c r="F1685" s="4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5" x14ac:dyDescent="0.2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5" x14ac:dyDescent="0.2">
      <c r="A1687" s="10"/>
      <c r="B1687" s="11"/>
      <c r="C1687" s="8"/>
      <c r="D1687" s="8"/>
      <c r="E1687" s="8"/>
      <c r="F1687" s="7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5" x14ac:dyDescent="0.2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5" x14ac:dyDescent="0.2">
      <c r="A1689" s="10"/>
      <c r="B1689" s="11"/>
      <c r="C1689" s="8"/>
      <c r="D1689" s="8"/>
      <c r="E1689" s="8"/>
      <c r="F1689" s="4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5" x14ac:dyDescent="0.2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5" x14ac:dyDescent="0.2">
      <c r="A1691" s="10"/>
      <c r="B1691" s="11"/>
      <c r="C1691" s="8"/>
      <c r="D1691" s="8"/>
      <c r="E1691" s="8"/>
      <c r="F1691" s="7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5" x14ac:dyDescent="0.2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5" x14ac:dyDescent="0.2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5" x14ac:dyDescent="0.2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5" x14ac:dyDescent="0.2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5" x14ac:dyDescent="0.2">
      <c r="A1696" s="10"/>
      <c r="B1696" s="11"/>
      <c r="C1696" s="8"/>
      <c r="D1696" s="8"/>
      <c r="E1696" s="8"/>
      <c r="F1696" s="7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5" x14ac:dyDescent="0.2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5" x14ac:dyDescent="0.2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5" x14ac:dyDescent="0.2">
      <c r="A1699" s="10"/>
      <c r="B1699" s="11"/>
      <c r="C1699" s="8"/>
      <c r="D1699" s="8"/>
      <c r="E1699" s="8"/>
      <c r="F1699" s="4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5" x14ac:dyDescent="0.2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8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5" x14ac:dyDescent="0.2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5" x14ac:dyDescent="0.2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5" x14ac:dyDescent="0.2">
      <c r="A1703" s="10"/>
      <c r="B1703" s="11"/>
      <c r="C1703" s="8"/>
      <c r="D1703" s="8"/>
      <c r="E1703" s="8"/>
      <c r="F1703" s="7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5" x14ac:dyDescent="0.2">
      <c r="A1704" s="10"/>
      <c r="B1704" s="11"/>
      <c r="C1704" s="8"/>
      <c r="D1704" s="8"/>
      <c r="E1704" s="8"/>
      <c r="F1704" s="4"/>
      <c r="G1704" s="10"/>
      <c r="H1704" s="8"/>
      <c r="I1704" s="12"/>
      <c r="J1704" s="8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5" x14ac:dyDescent="0.2">
      <c r="A1705" s="10"/>
      <c r="B1705" s="11"/>
      <c r="C1705" s="8"/>
      <c r="D1705" s="8"/>
      <c r="E1705" s="8"/>
      <c r="F1705" s="7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5" x14ac:dyDescent="0.2">
      <c r="A1706" s="10"/>
      <c r="B1706" s="11"/>
      <c r="C1706" s="8"/>
      <c r="D1706" s="8"/>
      <c r="E1706" s="8"/>
      <c r="F1706" s="4"/>
      <c r="G1706" s="10"/>
      <c r="H1706" s="8"/>
      <c r="I1706" s="8"/>
      <c r="J1706" s="12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5" x14ac:dyDescent="0.2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5" x14ac:dyDescent="0.2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5" x14ac:dyDescent="0.2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5" x14ac:dyDescent="0.2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5" x14ac:dyDescent="0.2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5" x14ac:dyDescent="0.2">
      <c r="A1712" s="10"/>
      <c r="B1712" s="11"/>
      <c r="C1712" s="8"/>
      <c r="D1712" s="8"/>
      <c r="E1712" s="8"/>
      <c r="F1712" s="7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5" x14ac:dyDescent="0.2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5" x14ac:dyDescent="0.2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5" x14ac:dyDescent="0.2">
      <c r="A1715" s="10"/>
      <c r="B1715" s="11"/>
      <c r="C1715" s="8"/>
      <c r="D1715" s="8"/>
      <c r="E1715" s="8"/>
      <c r="F1715" s="7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5" x14ac:dyDescent="0.2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5" x14ac:dyDescent="0.2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5" x14ac:dyDescent="0.2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5" x14ac:dyDescent="0.2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5" x14ac:dyDescent="0.2">
      <c r="A1720" s="10"/>
      <c r="B1720" s="11"/>
      <c r="C1720" s="8"/>
      <c r="D1720" s="8"/>
      <c r="E1720" s="8"/>
      <c r="F1720" s="7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5" x14ac:dyDescent="0.2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5" x14ac:dyDescent="0.2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5" x14ac:dyDescent="0.2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5" x14ac:dyDescent="0.2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5" x14ac:dyDescent="0.2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5" x14ac:dyDescent="0.2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5" x14ac:dyDescent="0.2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5" x14ac:dyDescent="0.2">
      <c r="A1728" s="10"/>
      <c r="B1728" s="11"/>
      <c r="C1728" s="8"/>
      <c r="D1728" s="8"/>
      <c r="E1728" s="8"/>
      <c r="F1728" s="7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5" x14ac:dyDescent="0.2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5" x14ac:dyDescent="0.2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5" x14ac:dyDescent="0.2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5" x14ac:dyDescent="0.2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5" x14ac:dyDescent="0.2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5" x14ac:dyDescent="0.2">
      <c r="A1734" s="10"/>
      <c r="B1734" s="11"/>
      <c r="C1734" s="8"/>
      <c r="D1734" s="8"/>
      <c r="E1734" s="8"/>
      <c r="F1734" s="4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5" x14ac:dyDescent="0.2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5" x14ac:dyDescent="0.2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5" x14ac:dyDescent="0.2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5" x14ac:dyDescent="0.2">
      <c r="A1738" s="10"/>
      <c r="B1738" s="11"/>
      <c r="C1738" s="8"/>
      <c r="D1738" s="8"/>
      <c r="E1738" s="8"/>
      <c r="F1738" s="7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5" x14ac:dyDescent="0.2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5" x14ac:dyDescent="0.2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5" x14ac:dyDescent="0.2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5" x14ac:dyDescent="0.2">
      <c r="A1742" s="10"/>
      <c r="B1742" s="11"/>
      <c r="C1742" s="8"/>
      <c r="D1742" s="8"/>
      <c r="E1742" s="8"/>
      <c r="F1742" s="7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5" x14ac:dyDescent="0.2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5" x14ac:dyDescent="0.2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5" x14ac:dyDescent="0.2">
      <c r="A1745" s="10"/>
      <c r="B1745" s="11"/>
      <c r="C1745" s="8"/>
      <c r="D1745" s="8"/>
      <c r="E1745" s="8"/>
      <c r="F1745" s="4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5" x14ac:dyDescent="0.2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5" x14ac:dyDescent="0.2">
      <c r="A1747" s="10"/>
      <c r="B1747" s="11"/>
      <c r="C1747" s="8"/>
      <c r="D1747" s="8"/>
      <c r="E1747" s="8"/>
      <c r="F1747" s="7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5" x14ac:dyDescent="0.2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5" x14ac:dyDescent="0.2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5" x14ac:dyDescent="0.2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5" x14ac:dyDescent="0.2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5" x14ac:dyDescent="0.2">
      <c r="A1752" s="10"/>
      <c r="B1752" s="11"/>
      <c r="C1752" s="8"/>
      <c r="D1752" s="8"/>
      <c r="E1752" s="8"/>
      <c r="F1752" s="7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5" x14ac:dyDescent="0.2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5" x14ac:dyDescent="0.2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5" x14ac:dyDescent="0.2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5" x14ac:dyDescent="0.2">
      <c r="A1756" s="10"/>
      <c r="B1756" s="11"/>
      <c r="C1756" s="8"/>
      <c r="D1756" s="8"/>
      <c r="E1756" s="8"/>
      <c r="F1756" s="7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5" x14ac:dyDescent="0.2">
      <c r="A1757" s="10"/>
      <c r="B1757" s="11"/>
      <c r="C1757" s="8"/>
      <c r="D1757" s="8"/>
      <c r="E1757" s="8"/>
      <c r="F1757" s="4"/>
      <c r="G1757" s="10"/>
      <c r="H1757" s="8"/>
      <c r="I1757" s="12"/>
      <c r="J1757" s="8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5" x14ac:dyDescent="0.2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5" x14ac:dyDescent="0.2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5" x14ac:dyDescent="0.2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5" x14ac:dyDescent="0.2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5" x14ac:dyDescent="0.2">
      <c r="A1762" s="10"/>
      <c r="B1762" s="11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5" x14ac:dyDescent="0.2">
      <c r="A1763" s="10"/>
      <c r="B1763" s="11"/>
      <c r="C1763" s="8"/>
      <c r="D1763" s="8"/>
      <c r="E1763" s="8"/>
      <c r="F1763" s="4"/>
      <c r="G1763" s="10"/>
      <c r="H1763" s="8"/>
      <c r="I1763" s="8"/>
      <c r="J1763" s="12"/>
      <c r="K1763" s="12"/>
      <c r="L1763" s="12"/>
      <c r="M1763" s="12"/>
      <c r="N1763" s="12"/>
      <c r="O1763" s="12"/>
      <c r="P1763" s="12"/>
      <c r="Q1763" s="12"/>
      <c r="R1763" s="12"/>
      <c r="S1763" s="8"/>
      <c r="T1763" s="8"/>
    </row>
    <row r="1764" spans="1:20" ht="15" x14ac:dyDescent="0.2">
      <c r="A1764" s="10"/>
      <c r="B1764" s="8"/>
      <c r="C1764" s="8"/>
      <c r="D1764" s="8"/>
      <c r="E1764" s="8"/>
      <c r="F1764" s="4"/>
      <c r="G1764" s="10"/>
      <c r="H1764" s="8"/>
      <c r="I1764" s="12"/>
      <c r="J1764" s="12"/>
      <c r="K1764" s="12"/>
      <c r="L1764" s="12"/>
      <c r="M1764" s="12"/>
      <c r="N1764" s="12"/>
      <c r="O1764" s="12"/>
      <c r="P1764" s="12"/>
      <c r="Q1764" s="12"/>
      <c r="R1764" s="8"/>
      <c r="S1764" s="8"/>
      <c r="T1764" s="8"/>
    </row>
    <row r="1765" spans="1:20" ht="15" x14ac:dyDescent="0.2">
      <c r="A1765" s="10"/>
      <c r="B1765" s="8"/>
      <c r="C1765" s="8"/>
      <c r="D1765" s="8"/>
      <c r="E1765" s="8"/>
      <c r="F1765" s="7"/>
      <c r="G1765" s="10"/>
      <c r="H1765" s="60"/>
      <c r="I1765" s="61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5" x14ac:dyDescent="0.2">
      <c r="A1766" s="10"/>
      <c r="B1766" s="8"/>
      <c r="C1766" s="8"/>
      <c r="D1766" s="8"/>
      <c r="E1766" s="8"/>
      <c r="F1766" s="7"/>
      <c r="G1766" s="10"/>
      <c r="H1766" s="60"/>
      <c r="I1766" s="61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5" x14ac:dyDescent="0.2">
      <c r="A1767" s="10"/>
      <c r="B1767" s="8"/>
      <c r="C1767" s="8"/>
      <c r="D1767" s="8"/>
      <c r="E1767" s="8"/>
      <c r="F1767" s="7"/>
      <c r="G1767" s="10"/>
      <c r="H1767" s="60"/>
      <c r="I1767" s="61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5" x14ac:dyDescent="0.2">
      <c r="A1768" s="10"/>
      <c r="B1768" s="8"/>
      <c r="C1768" s="8"/>
      <c r="D1768" s="8"/>
      <c r="E1768" s="8"/>
      <c r="F1768" s="7"/>
      <c r="G1768" s="10"/>
      <c r="H1768" s="60"/>
      <c r="I1768" s="61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5" x14ac:dyDescent="0.2">
      <c r="A1769" s="10"/>
      <c r="B1769" s="8"/>
      <c r="C1769" s="8"/>
      <c r="D1769" s="8"/>
      <c r="E1769" s="8"/>
      <c r="F1769" s="4"/>
      <c r="G1769" s="10"/>
      <c r="H1769" s="60"/>
      <c r="I1769" s="61"/>
      <c r="J1769" s="12"/>
      <c r="K1769" s="12"/>
      <c r="L1769" s="12"/>
      <c r="M1769" s="12"/>
      <c r="N1769" s="12"/>
      <c r="O1769" s="12"/>
      <c r="P1769" s="8"/>
      <c r="Q1769" s="12"/>
      <c r="R1769" s="12"/>
      <c r="S1769" s="8"/>
      <c r="T1769" s="8"/>
    </row>
    <row r="1770" spans="1:20" ht="15" x14ac:dyDescent="0.2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8"/>
      <c r="P1770" s="12"/>
      <c r="Q1770" s="12"/>
      <c r="R1770" s="12"/>
      <c r="S1770" s="8"/>
      <c r="T1770" s="8"/>
    </row>
    <row r="1771" spans="1:20" ht="15" x14ac:dyDescent="0.2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5" x14ac:dyDescent="0.2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5" x14ac:dyDescent="0.2">
      <c r="A1773" s="10"/>
      <c r="B1773" s="8"/>
      <c r="C1773" s="8"/>
      <c r="D1773" s="8"/>
      <c r="E1773" s="8"/>
      <c r="F1773" s="4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5" x14ac:dyDescent="0.2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5" x14ac:dyDescent="0.2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5" x14ac:dyDescent="0.2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5" x14ac:dyDescent="0.2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5" x14ac:dyDescent="0.2">
      <c r="A1778" s="10"/>
      <c r="B1778" s="8"/>
      <c r="C1778" s="8"/>
      <c r="D1778" s="8"/>
      <c r="E1778" s="8"/>
      <c r="F1778" s="7"/>
      <c r="G1778" s="10"/>
      <c r="H1778" s="8"/>
      <c r="I1778" s="12"/>
      <c r="J1778" s="12"/>
      <c r="K1778" s="12"/>
      <c r="L1778" s="12"/>
      <c r="M1778" s="12"/>
      <c r="N1778" s="8"/>
      <c r="O1778" s="12"/>
      <c r="P1778" s="12"/>
      <c r="Q1778" s="12"/>
      <c r="R1778" s="12"/>
      <c r="S1778" s="8"/>
      <c r="T1778" s="8"/>
    </row>
    <row r="1779" spans="1:20" ht="15" x14ac:dyDescent="0.2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5" x14ac:dyDescent="0.2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5" x14ac:dyDescent="0.2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5" x14ac:dyDescent="0.2">
      <c r="A1782" s="10"/>
      <c r="B1782" s="8"/>
      <c r="C1782" s="8"/>
      <c r="D1782" s="8"/>
      <c r="E1782" s="8"/>
      <c r="F1782" s="7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5" x14ac:dyDescent="0.2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5" x14ac:dyDescent="0.2">
      <c r="A1784" s="10"/>
      <c r="B1784" s="8"/>
      <c r="C1784" s="8"/>
      <c r="D1784" s="8"/>
      <c r="E1784" s="8"/>
      <c r="F1784" s="9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5" x14ac:dyDescent="0.2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5" x14ac:dyDescent="0.2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5" x14ac:dyDescent="0.2">
      <c r="A1787" s="10"/>
      <c r="B1787" s="8"/>
      <c r="C1787" s="8"/>
      <c r="D1787" s="8"/>
      <c r="E1787" s="8"/>
      <c r="F1787" s="4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5" x14ac:dyDescent="0.2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5" x14ac:dyDescent="0.2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5" x14ac:dyDescent="0.2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5" x14ac:dyDescent="0.2">
      <c r="A1791" s="10"/>
      <c r="B1791" s="8"/>
      <c r="C1791" s="8"/>
      <c r="D1791" s="8"/>
      <c r="E1791" s="8"/>
      <c r="F1791" s="7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5" x14ac:dyDescent="0.2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5" x14ac:dyDescent="0.2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5" x14ac:dyDescent="0.2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5" x14ac:dyDescent="0.2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5" x14ac:dyDescent="0.2">
      <c r="A1796" s="10"/>
      <c r="B1796" s="8"/>
      <c r="C1796" s="8"/>
      <c r="D1796" s="8"/>
      <c r="E1796" s="8"/>
      <c r="F1796" s="4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5" x14ac:dyDescent="0.2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5" x14ac:dyDescent="0.2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5" x14ac:dyDescent="0.2">
      <c r="A1799" s="10"/>
      <c r="B1799" s="8"/>
      <c r="C1799" s="8"/>
      <c r="D1799" s="8"/>
      <c r="E1799" s="8"/>
      <c r="F1799" s="7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5" x14ac:dyDescent="0.2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5" x14ac:dyDescent="0.2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5" x14ac:dyDescent="0.2">
      <c r="A1802" s="10"/>
      <c r="B1802" s="8"/>
      <c r="C1802" s="8"/>
      <c r="D1802" s="8"/>
      <c r="E1802" s="8"/>
      <c r="F1802" s="7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5" x14ac:dyDescent="0.2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5" x14ac:dyDescent="0.2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5" x14ac:dyDescent="0.2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5" x14ac:dyDescent="0.2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5" x14ac:dyDescent="0.2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5" x14ac:dyDescent="0.2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5" x14ac:dyDescent="0.2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5" x14ac:dyDescent="0.2">
      <c r="A1810" s="10"/>
      <c r="B1810" s="8"/>
      <c r="C1810" s="8"/>
      <c r="D1810" s="8"/>
      <c r="E1810" s="8"/>
      <c r="F1810" s="7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5" x14ac:dyDescent="0.2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5" x14ac:dyDescent="0.2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5" x14ac:dyDescent="0.2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5" x14ac:dyDescent="0.2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5" x14ac:dyDescent="0.2">
      <c r="A1815" s="10"/>
      <c r="B1815" s="8"/>
      <c r="C1815" s="8"/>
      <c r="D1815" s="8"/>
      <c r="E1815" s="8"/>
      <c r="F1815" s="4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5" x14ac:dyDescent="0.2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5" x14ac:dyDescent="0.2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5" x14ac:dyDescent="0.2">
      <c r="A1818" s="10"/>
      <c r="B1818" s="8"/>
      <c r="C1818" s="8"/>
      <c r="D1818" s="8"/>
      <c r="E1818" s="8"/>
      <c r="F1818" s="7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5" x14ac:dyDescent="0.2">
      <c r="A1819" s="10"/>
      <c r="B1819" s="8"/>
      <c r="C1819" s="8"/>
      <c r="D1819" s="8"/>
      <c r="E1819" s="8"/>
      <c r="F1819" s="9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5" x14ac:dyDescent="0.2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5" x14ac:dyDescent="0.2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5" x14ac:dyDescent="0.2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5" x14ac:dyDescent="0.2">
      <c r="A1823" s="10"/>
      <c r="B1823" s="8"/>
      <c r="C1823" s="8"/>
      <c r="D1823" s="8"/>
      <c r="E1823" s="8"/>
      <c r="F1823" s="7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5" x14ac:dyDescent="0.2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5" x14ac:dyDescent="0.2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5" x14ac:dyDescent="0.2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5" x14ac:dyDescent="0.2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5" x14ac:dyDescent="0.2">
      <c r="A1828" s="10"/>
      <c r="B1828" s="8"/>
      <c r="C1828" s="8"/>
      <c r="D1828" s="8"/>
      <c r="E1828" s="8"/>
      <c r="F1828" s="7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5" x14ac:dyDescent="0.2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5" x14ac:dyDescent="0.2">
      <c r="A1830" s="10"/>
      <c r="B1830" s="8"/>
      <c r="C1830" s="8"/>
      <c r="D1830" s="8"/>
      <c r="E1830" s="8"/>
      <c r="F1830" s="4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5" x14ac:dyDescent="0.2">
      <c r="A1831" s="10"/>
      <c r="B1831" s="8"/>
      <c r="C1831" s="8"/>
      <c r="D1831" s="8"/>
      <c r="E1831" s="8"/>
      <c r="F1831" s="9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5" x14ac:dyDescent="0.2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5" x14ac:dyDescent="0.2">
      <c r="A1833" s="10"/>
      <c r="B1833" s="8"/>
      <c r="C1833" s="8"/>
      <c r="D1833" s="8"/>
      <c r="E1833" s="8"/>
      <c r="F1833" s="7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5" x14ac:dyDescent="0.2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5" x14ac:dyDescent="0.2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5" x14ac:dyDescent="0.2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5" x14ac:dyDescent="0.2">
      <c r="A1837" s="10"/>
      <c r="B1837" s="8"/>
      <c r="C1837" s="8"/>
      <c r="D1837" s="8"/>
      <c r="E1837" s="8"/>
      <c r="F1837" s="7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5" x14ac:dyDescent="0.2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5" x14ac:dyDescent="0.2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5" x14ac:dyDescent="0.2">
      <c r="A1840" s="10"/>
      <c r="B1840" s="8"/>
      <c r="C1840" s="8"/>
      <c r="D1840" s="8"/>
      <c r="E1840" s="8"/>
      <c r="F1840" s="7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5" x14ac:dyDescent="0.2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5" x14ac:dyDescent="0.2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5" x14ac:dyDescent="0.2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5" x14ac:dyDescent="0.2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5" x14ac:dyDescent="0.2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5" x14ac:dyDescent="0.2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5" x14ac:dyDescent="0.2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5" x14ac:dyDescent="0.2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5" x14ac:dyDescent="0.2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5" x14ac:dyDescent="0.2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8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5" x14ac:dyDescent="0.2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5" x14ac:dyDescent="0.2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5" x14ac:dyDescent="0.2">
      <c r="A1853" s="10"/>
      <c r="B1853" s="8"/>
      <c r="C1853" s="8"/>
      <c r="D1853" s="8"/>
      <c r="E1853" s="8"/>
      <c r="F1853" s="7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5" x14ac:dyDescent="0.2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5" x14ac:dyDescent="0.2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5" x14ac:dyDescent="0.2">
      <c r="A1856" s="10"/>
      <c r="B1856" s="8"/>
      <c r="C1856" s="8"/>
      <c r="D1856" s="8"/>
      <c r="E1856" s="8"/>
      <c r="F1856" s="7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5" x14ac:dyDescent="0.2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5" x14ac:dyDescent="0.2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5" x14ac:dyDescent="0.2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5" x14ac:dyDescent="0.2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5" x14ac:dyDescent="0.2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5" x14ac:dyDescent="0.2">
      <c r="A1862" s="10"/>
      <c r="B1862" s="8"/>
      <c r="C1862" s="8"/>
      <c r="D1862" s="8"/>
      <c r="E1862" s="8"/>
      <c r="F1862" s="4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5" x14ac:dyDescent="0.2">
      <c r="A1863" s="10"/>
      <c r="B1863" s="8"/>
      <c r="C1863" s="8"/>
      <c r="D1863" s="8"/>
      <c r="E1863" s="8"/>
      <c r="F1863" s="7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5" x14ac:dyDescent="0.2">
      <c r="A1864" s="10"/>
      <c r="B1864" s="8"/>
      <c r="C1864" s="8"/>
      <c r="D1864" s="8"/>
      <c r="E1864" s="8"/>
      <c r="F1864" s="7"/>
      <c r="G1864" s="10"/>
      <c r="H1864" s="8"/>
      <c r="I1864" s="8"/>
      <c r="J1864" s="12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5" x14ac:dyDescent="0.2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5" x14ac:dyDescent="0.2">
      <c r="A1866" s="10"/>
      <c r="B1866" s="8"/>
      <c r="C1866" s="8"/>
      <c r="D1866" s="8"/>
      <c r="E1866" s="8"/>
      <c r="F1866" s="4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5" x14ac:dyDescent="0.2">
      <c r="A1867" s="10"/>
      <c r="B1867" s="8"/>
      <c r="C1867" s="8"/>
      <c r="D1867" s="8"/>
      <c r="E1867" s="8"/>
      <c r="F1867" s="9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5" x14ac:dyDescent="0.2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5" x14ac:dyDescent="0.2">
      <c r="A1869" s="10"/>
      <c r="B1869" s="8"/>
      <c r="C1869" s="8"/>
      <c r="D1869" s="8"/>
      <c r="E1869" s="8"/>
      <c r="F1869" s="4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5" x14ac:dyDescent="0.2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5" x14ac:dyDescent="0.2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5" x14ac:dyDescent="0.2">
      <c r="A1872" s="10"/>
      <c r="B1872" s="8"/>
      <c r="C1872" s="8"/>
      <c r="D1872" s="8"/>
      <c r="E1872" s="8"/>
      <c r="F1872" s="7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5" x14ac:dyDescent="0.2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5" x14ac:dyDescent="0.2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5" x14ac:dyDescent="0.2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5" x14ac:dyDescent="0.2">
      <c r="A1876" s="10"/>
      <c r="B1876" s="8"/>
      <c r="C1876" s="8"/>
      <c r="D1876" s="8"/>
      <c r="E1876" s="8"/>
      <c r="F1876" s="7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5" x14ac:dyDescent="0.2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5" x14ac:dyDescent="0.2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5" x14ac:dyDescent="0.2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5" x14ac:dyDescent="0.2">
      <c r="A1880" s="10"/>
      <c r="B1880" s="8"/>
      <c r="C1880" s="8"/>
      <c r="D1880" s="8"/>
      <c r="E1880" s="8"/>
      <c r="F1880" s="4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5" x14ac:dyDescent="0.2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5" x14ac:dyDescent="0.2">
      <c r="A1882" s="10"/>
      <c r="B1882" s="8"/>
      <c r="C1882" s="8"/>
      <c r="D1882" s="8"/>
      <c r="E1882" s="8"/>
      <c r="F1882" s="7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5" x14ac:dyDescent="0.2">
      <c r="A1883" s="10"/>
      <c r="B1883" s="8"/>
      <c r="C1883" s="8"/>
      <c r="D1883" s="8"/>
      <c r="E1883" s="8"/>
      <c r="F1883" s="9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5" x14ac:dyDescent="0.2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5" x14ac:dyDescent="0.2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5" x14ac:dyDescent="0.2">
      <c r="A1886" s="10"/>
      <c r="B1886" s="8"/>
      <c r="C1886" s="8"/>
      <c r="D1886" s="8"/>
      <c r="E1886" s="8"/>
      <c r="F1886" s="4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5" x14ac:dyDescent="0.2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5" x14ac:dyDescent="0.2">
      <c r="A1888" s="10"/>
      <c r="B1888" s="8"/>
      <c r="C1888" s="8"/>
      <c r="D1888" s="8"/>
      <c r="E1888" s="8"/>
      <c r="F1888" s="7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5" x14ac:dyDescent="0.2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5" x14ac:dyDescent="0.2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5" x14ac:dyDescent="0.2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5" x14ac:dyDescent="0.2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5" x14ac:dyDescent="0.2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5" x14ac:dyDescent="0.2">
      <c r="A1894" s="10"/>
      <c r="B1894" s="8"/>
      <c r="C1894" s="8"/>
      <c r="D1894" s="8"/>
      <c r="E1894" s="8"/>
      <c r="F1894" s="4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5" x14ac:dyDescent="0.2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5" x14ac:dyDescent="0.2">
      <c r="A1896" s="10"/>
      <c r="B1896" s="8"/>
      <c r="C1896" s="8"/>
      <c r="D1896" s="8"/>
      <c r="E1896" s="8"/>
      <c r="F1896" s="7"/>
      <c r="G1896" s="10"/>
      <c r="H1896" s="8"/>
      <c r="I1896" s="12"/>
      <c r="J1896" s="8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5" x14ac:dyDescent="0.2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5" x14ac:dyDescent="0.2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5" x14ac:dyDescent="0.2">
      <c r="A1899" s="10"/>
      <c r="B1899" s="8"/>
      <c r="C1899" s="8"/>
      <c r="D1899" s="8"/>
      <c r="E1899" s="8"/>
      <c r="F1899" s="4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5" x14ac:dyDescent="0.2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5" x14ac:dyDescent="0.2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5" x14ac:dyDescent="0.2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8"/>
      <c r="T1902" s="8"/>
    </row>
    <row r="1903" spans="1:20" ht="15" x14ac:dyDescent="0.2">
      <c r="A1903" s="10"/>
      <c r="B1903" s="8"/>
      <c r="C1903" s="8"/>
      <c r="D1903" s="8"/>
      <c r="E1903" s="8"/>
      <c r="F1903" s="7"/>
      <c r="G1903" s="10"/>
      <c r="H1903" s="60"/>
      <c r="I1903" s="61"/>
      <c r="J1903" s="12"/>
      <c r="K1903" s="12"/>
      <c r="L1903" s="12"/>
      <c r="M1903" s="12"/>
      <c r="N1903" s="12"/>
      <c r="O1903" s="12"/>
      <c r="P1903" s="8"/>
      <c r="Q1903" s="12"/>
      <c r="R1903" s="12"/>
      <c r="S1903" s="8"/>
      <c r="T1903" s="8"/>
    </row>
    <row r="1904" spans="1:20" ht="15" x14ac:dyDescent="0.2">
      <c r="A1904" s="10"/>
      <c r="B1904" s="8"/>
      <c r="C1904" s="8"/>
      <c r="D1904" s="8"/>
      <c r="E1904" s="8"/>
      <c r="F1904" s="7"/>
      <c r="G1904" s="10"/>
      <c r="H1904" s="8"/>
      <c r="I1904" s="12"/>
      <c r="J1904" s="12"/>
      <c r="K1904" s="12"/>
      <c r="L1904" s="12"/>
      <c r="M1904" s="12"/>
      <c r="N1904" s="8"/>
      <c r="O1904" s="12"/>
      <c r="P1904" s="12"/>
      <c r="Q1904" s="12"/>
      <c r="R1904" s="12"/>
      <c r="S1904" s="8"/>
      <c r="T1904" s="8"/>
    </row>
    <row r="1905" spans="1:20" ht="15" x14ac:dyDescent="0.2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12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5" x14ac:dyDescent="0.2">
      <c r="A1906" s="10"/>
      <c r="B1906" s="8"/>
      <c r="C1906" s="8"/>
      <c r="D1906" s="8"/>
      <c r="E1906" s="8"/>
      <c r="F1906" s="7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5" x14ac:dyDescent="0.2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5" x14ac:dyDescent="0.2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5" x14ac:dyDescent="0.2">
      <c r="A1909" s="10"/>
      <c r="B1909" s="8"/>
      <c r="C1909" s="8"/>
      <c r="D1909" s="8"/>
      <c r="E1909" s="8"/>
      <c r="F1909" s="7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5" x14ac:dyDescent="0.2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5" x14ac:dyDescent="0.2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5" x14ac:dyDescent="0.2">
      <c r="A1912" s="10"/>
      <c r="B1912" s="8"/>
      <c r="C1912" s="8"/>
      <c r="D1912" s="8"/>
      <c r="E1912" s="8"/>
      <c r="F1912" s="4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5" x14ac:dyDescent="0.2">
      <c r="A1913" s="10"/>
      <c r="B1913" s="8"/>
      <c r="C1913" s="8"/>
      <c r="D1913" s="8"/>
      <c r="E1913" s="8"/>
      <c r="F1913" s="9"/>
      <c r="G1913" s="10"/>
      <c r="H1913" s="8"/>
      <c r="I1913" s="12"/>
      <c r="J1913" s="12"/>
      <c r="K1913" s="12"/>
      <c r="L1913" s="12"/>
      <c r="M1913" s="12"/>
      <c r="N1913" s="8"/>
      <c r="O1913" s="12"/>
      <c r="P1913" s="12"/>
      <c r="Q1913" s="12"/>
      <c r="R1913" s="12"/>
      <c r="S1913" s="8"/>
      <c r="T1913" s="8"/>
    </row>
    <row r="1914" spans="1:20" ht="15" x14ac:dyDescent="0.2">
      <c r="A1914" s="10"/>
      <c r="B1914" s="8"/>
      <c r="C1914" s="8"/>
      <c r="D1914" s="8"/>
      <c r="E1914" s="8"/>
      <c r="F1914" s="9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5" x14ac:dyDescent="0.2">
      <c r="A1915" s="10"/>
      <c r="B1915" s="8"/>
      <c r="C1915" s="8"/>
      <c r="D1915" s="8"/>
      <c r="E1915" s="8"/>
      <c r="F1915" s="4"/>
      <c r="G1915" s="10"/>
      <c r="H1915" s="8"/>
      <c r="I1915" s="12"/>
      <c r="J1915" s="8"/>
      <c r="K1915" s="8"/>
      <c r="L1915" s="12"/>
      <c r="M1915" s="12"/>
      <c r="N1915" s="12"/>
      <c r="O1915" s="12"/>
      <c r="P1915" s="12"/>
      <c r="Q1915" s="12"/>
      <c r="R1915" s="12"/>
      <c r="S1915" s="8"/>
      <c r="T1915" s="8"/>
    </row>
    <row r="1916" spans="1:20" ht="15" x14ac:dyDescent="0.2">
      <c r="A1916" s="10"/>
      <c r="B1916" s="8"/>
      <c r="C1916" s="8"/>
      <c r="D1916" s="8"/>
      <c r="E1916" s="8"/>
      <c r="F1916" s="4"/>
      <c r="G1916" s="10"/>
      <c r="H1916" s="8"/>
      <c r="I1916" s="12"/>
      <c r="J1916" s="12"/>
      <c r="K1916" s="12"/>
      <c r="L1916" s="12"/>
      <c r="M1916" s="12"/>
      <c r="N1916" s="12"/>
      <c r="O1916" s="12"/>
      <c r="P1916" s="12"/>
      <c r="Q1916" s="12"/>
      <c r="R1916" s="8"/>
      <c r="S1916" s="8"/>
      <c r="T1916" s="8"/>
    </row>
    <row r="1917" spans="1:20" ht="15" x14ac:dyDescent="0.2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60"/>
      <c r="M1917" s="61"/>
      <c r="N1917" s="12"/>
      <c r="O1917" s="12"/>
      <c r="P1917" s="12"/>
      <c r="Q1917" s="12"/>
      <c r="R1917" s="12"/>
      <c r="S1917" s="8"/>
      <c r="T1917" s="8"/>
    </row>
    <row r="1918" spans="1:20" ht="15" x14ac:dyDescent="0.2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5" x14ac:dyDescent="0.2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5" x14ac:dyDescent="0.2">
      <c r="A1920" s="10"/>
      <c r="B1920" s="8"/>
      <c r="C1920" s="8"/>
      <c r="D1920" s="8"/>
      <c r="E1920" s="8"/>
      <c r="F1920" s="7"/>
      <c r="G1920" s="10"/>
      <c r="H1920" s="8"/>
      <c r="I1920" s="12"/>
      <c r="J1920" s="12"/>
      <c r="K1920" s="12"/>
      <c r="L1920" s="12"/>
      <c r="M1920" s="12"/>
      <c r="N1920" s="8"/>
      <c r="O1920" s="12"/>
      <c r="P1920" s="12"/>
      <c r="Q1920" s="12"/>
      <c r="R1920" s="12"/>
      <c r="S1920" s="8"/>
      <c r="T1920" s="8"/>
    </row>
    <row r="1921" spans="1:20" ht="15" x14ac:dyDescent="0.2">
      <c r="A1921" s="10"/>
      <c r="B1921" s="8"/>
      <c r="C1921" s="8"/>
      <c r="D1921" s="8"/>
      <c r="E1921" s="8"/>
      <c r="F1921" s="7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5" x14ac:dyDescent="0.2">
      <c r="A1922" s="10"/>
      <c r="B1922" s="8"/>
      <c r="C1922" s="8"/>
      <c r="D1922" s="8"/>
      <c r="E1922" s="8"/>
      <c r="F1922" s="4"/>
      <c r="G1922" s="10"/>
      <c r="H1922" s="8"/>
      <c r="I1922" s="8"/>
      <c r="J1922" s="12"/>
      <c r="K1922" s="12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5" x14ac:dyDescent="0.2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5" x14ac:dyDescent="0.2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5" x14ac:dyDescent="0.2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5" x14ac:dyDescent="0.2">
      <c r="A1926" s="10"/>
      <c r="B1926" s="8"/>
      <c r="C1926" s="8"/>
      <c r="D1926" s="8"/>
      <c r="E1926" s="8"/>
      <c r="F1926" s="4"/>
      <c r="G1926" s="10"/>
      <c r="H1926" s="8"/>
      <c r="I1926" s="12"/>
      <c r="J1926" s="12"/>
      <c r="K1926" s="12"/>
      <c r="L1926" s="12"/>
      <c r="M1926" s="12"/>
      <c r="N1926" s="8"/>
      <c r="O1926" s="12"/>
      <c r="P1926" s="12"/>
      <c r="Q1926" s="12"/>
      <c r="R1926" s="12"/>
      <c r="S1926" s="8"/>
      <c r="T1926" s="8"/>
    </row>
    <row r="1927" spans="1:20" ht="15" x14ac:dyDescent="0.2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5" x14ac:dyDescent="0.2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12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5" x14ac:dyDescent="0.2">
      <c r="A1929" s="10"/>
      <c r="B1929" s="8"/>
      <c r="C1929" s="8"/>
      <c r="D1929" s="8"/>
      <c r="E1929" s="8"/>
      <c r="F1929" s="4"/>
      <c r="G1929" s="10"/>
      <c r="H1929" s="8"/>
      <c r="I1929" s="12"/>
      <c r="J1929" s="8"/>
      <c r="K1929" s="8"/>
      <c r="L1929" s="12"/>
      <c r="M1929" s="12"/>
      <c r="N1929" s="12"/>
      <c r="O1929" s="12"/>
      <c r="P1929" s="12"/>
      <c r="Q1929" s="12"/>
      <c r="R1929" s="12"/>
      <c r="S1929" s="8"/>
      <c r="T1929" s="8"/>
    </row>
    <row r="1930" spans="1:20" ht="15" x14ac:dyDescent="0.2">
      <c r="A1930" s="10"/>
      <c r="B1930" s="8"/>
      <c r="C1930" s="8"/>
      <c r="D1930" s="8"/>
      <c r="E1930" s="8"/>
      <c r="F1930" s="7"/>
      <c r="G1930" s="10"/>
      <c r="H1930" s="8"/>
      <c r="I1930" s="12"/>
      <c r="J1930" s="12"/>
      <c r="K1930" s="12"/>
      <c r="L1930" s="12"/>
      <c r="M1930" s="12"/>
      <c r="N1930" s="8"/>
      <c r="O1930" s="8"/>
      <c r="P1930" s="12"/>
      <c r="Q1930" s="12"/>
      <c r="R1930" s="12"/>
      <c r="S1930" s="8"/>
      <c r="T1930" s="8"/>
    </row>
    <row r="1931" spans="1:20" ht="15" x14ac:dyDescent="0.2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0"/>
      <c r="L1931" s="61"/>
      <c r="M1931" s="12"/>
      <c r="N1931" s="12"/>
      <c r="O1931" s="12"/>
      <c r="P1931" s="12"/>
      <c r="Q1931" s="12"/>
      <c r="R1931" s="12"/>
      <c r="S1931" s="8"/>
      <c r="T1931" s="8"/>
    </row>
    <row r="1932" spans="1:20" ht="15" x14ac:dyDescent="0.2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60"/>
      <c r="L1932" s="61"/>
      <c r="M1932" s="12"/>
      <c r="N1932" s="12"/>
      <c r="O1932" s="12"/>
      <c r="P1932" s="12"/>
      <c r="Q1932" s="12"/>
      <c r="R1932" s="12"/>
      <c r="S1932" s="8"/>
      <c r="T1932" s="8"/>
    </row>
    <row r="1933" spans="1:20" ht="15" x14ac:dyDescent="0.2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60"/>
      <c r="L1933" s="61"/>
      <c r="M1933" s="12"/>
      <c r="N1933" s="12"/>
      <c r="O1933" s="12"/>
      <c r="P1933" s="12"/>
      <c r="Q1933" s="12"/>
      <c r="R1933" s="12"/>
      <c r="S1933" s="8"/>
      <c r="T1933" s="8"/>
    </row>
    <row r="1934" spans="1:20" ht="15" x14ac:dyDescent="0.2">
      <c r="A1934" s="10"/>
      <c r="B1934" s="8"/>
      <c r="C1934" s="8"/>
      <c r="D1934" s="8"/>
      <c r="E1934" s="8"/>
      <c r="F1934" s="7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5" x14ac:dyDescent="0.2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5" x14ac:dyDescent="0.2">
      <c r="A1936" s="10"/>
      <c r="B1936" s="8"/>
      <c r="C1936" s="8"/>
      <c r="D1936" s="8"/>
      <c r="E1936" s="8"/>
      <c r="F1936" s="4"/>
      <c r="G1936" s="10"/>
      <c r="H1936" s="8"/>
      <c r="I1936" s="12"/>
      <c r="J1936" s="8"/>
      <c r="K1936" s="8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5" x14ac:dyDescent="0.2">
      <c r="A1937" s="10"/>
      <c r="B1937" s="8"/>
      <c r="C1937" s="8"/>
      <c r="D1937" s="8"/>
      <c r="E1937" s="8"/>
      <c r="F1937" s="7"/>
      <c r="G1937" s="10"/>
      <c r="H1937" s="8"/>
      <c r="I1937" s="12"/>
      <c r="J1937" s="8"/>
      <c r="K1937" s="12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5" x14ac:dyDescent="0.2">
      <c r="A1938" s="10"/>
      <c r="B1938" s="8"/>
      <c r="C1938" s="8"/>
      <c r="D1938" s="8"/>
      <c r="E1938" s="8"/>
      <c r="F1938" s="4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5" x14ac:dyDescent="0.2">
      <c r="A1939" s="10"/>
      <c r="B1939" s="8"/>
      <c r="C1939" s="8"/>
      <c r="D1939" s="8"/>
      <c r="E1939" s="8"/>
      <c r="F1939" s="4"/>
      <c r="G1939" s="10"/>
      <c r="H1939" s="8"/>
      <c r="I1939" s="12"/>
      <c r="J1939" s="8"/>
      <c r="K1939" s="8"/>
      <c r="L1939" s="12"/>
      <c r="M1939" s="12"/>
      <c r="N1939" s="12"/>
      <c r="O1939" s="12"/>
      <c r="P1939" s="12"/>
      <c r="Q1939" s="12"/>
      <c r="R1939" s="12"/>
      <c r="S1939" s="8"/>
      <c r="T1939" s="8"/>
    </row>
    <row r="1940" spans="1:20" ht="15" x14ac:dyDescent="0.2">
      <c r="A1940" s="10"/>
      <c r="B1940" s="8"/>
      <c r="C1940" s="8"/>
      <c r="D1940" s="8"/>
      <c r="E1940" s="8"/>
      <c r="F1940" s="7"/>
      <c r="G1940" s="10"/>
      <c r="H1940" s="8"/>
      <c r="I1940" s="12"/>
      <c r="J1940" s="12"/>
      <c r="K1940" s="12"/>
      <c r="L1940" s="12"/>
      <c r="M1940" s="12"/>
      <c r="N1940" s="8"/>
      <c r="O1940" s="12"/>
      <c r="P1940" s="12"/>
      <c r="Q1940" s="12"/>
      <c r="R1940" s="12"/>
      <c r="S1940" s="8"/>
      <c r="T1940" s="8"/>
    </row>
    <row r="1941" spans="1:20" ht="15" x14ac:dyDescent="0.2">
      <c r="A1941" s="10"/>
      <c r="B1941" s="8"/>
      <c r="C1941" s="8"/>
      <c r="D1941" s="8"/>
      <c r="E1941" s="8"/>
      <c r="F1941" s="4"/>
      <c r="G1941" s="10"/>
      <c r="H1941" s="60"/>
      <c r="I1941" s="61"/>
      <c r="J1941" s="12"/>
      <c r="K1941" s="12"/>
      <c r="L1941" s="12"/>
      <c r="M1941" s="12"/>
      <c r="N1941" s="12"/>
      <c r="O1941" s="12"/>
      <c r="P1941" s="8"/>
      <c r="Q1941" s="12"/>
      <c r="R1941" s="12"/>
      <c r="S1941" s="8"/>
      <c r="T1941" s="8"/>
    </row>
    <row r="1942" spans="1:20" ht="15" x14ac:dyDescent="0.2">
      <c r="A1942" s="10"/>
      <c r="B1942" s="8"/>
      <c r="C1942" s="8"/>
      <c r="D1942" s="8"/>
      <c r="E1942" s="8"/>
      <c r="F1942" s="4"/>
      <c r="G1942" s="10"/>
      <c r="H1942" s="8"/>
      <c r="I1942" s="8"/>
      <c r="J1942" s="12"/>
      <c r="K1942" s="12"/>
      <c r="L1942" s="12"/>
      <c r="M1942" s="12"/>
      <c r="N1942" s="12"/>
      <c r="O1942" s="12"/>
      <c r="P1942" s="12"/>
      <c r="Q1942" s="12"/>
      <c r="R1942" s="12"/>
      <c r="S1942" s="8"/>
      <c r="T1942" s="8"/>
    </row>
    <row r="1943" spans="1:20" ht="15" x14ac:dyDescent="0.2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0"/>
      <c r="L1943" s="61"/>
      <c r="M1943" s="12"/>
      <c r="N1943" s="12"/>
      <c r="O1943" s="12"/>
      <c r="P1943" s="12"/>
      <c r="Q1943" s="12"/>
      <c r="R1943" s="12"/>
      <c r="S1943" s="8"/>
      <c r="T1943" s="8"/>
    </row>
    <row r="1944" spans="1:20" ht="15" x14ac:dyDescent="0.2">
      <c r="A1944" s="10"/>
      <c r="B1944" s="8"/>
      <c r="C1944" s="8"/>
      <c r="D1944" s="8"/>
      <c r="E1944" s="8"/>
      <c r="F1944" s="4"/>
      <c r="G1944" s="10"/>
      <c r="H1944" s="8"/>
      <c r="I1944" s="12"/>
      <c r="J1944" s="8"/>
      <c r="K1944" s="60"/>
      <c r="L1944" s="61"/>
      <c r="M1944" s="12"/>
      <c r="N1944" s="12"/>
      <c r="O1944" s="12"/>
      <c r="P1944" s="12"/>
      <c r="Q1944" s="12"/>
      <c r="R1944" s="12"/>
      <c r="S1944" s="8"/>
      <c r="T1944" s="8"/>
    </row>
    <row r="1945" spans="1:20" ht="15" x14ac:dyDescent="0.2">
      <c r="A1945" s="10"/>
      <c r="B1945" s="8"/>
      <c r="C1945" s="8"/>
      <c r="D1945" s="8"/>
      <c r="E1945" s="8"/>
      <c r="F1945" s="7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5" x14ac:dyDescent="0.2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5" x14ac:dyDescent="0.2">
      <c r="A1947" s="10"/>
      <c r="B1947" s="8"/>
      <c r="C1947" s="8"/>
      <c r="D1947" s="8"/>
      <c r="E1947" s="8"/>
      <c r="F1947" s="9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5" x14ac:dyDescent="0.2">
      <c r="A1948" s="10"/>
      <c r="B1948" s="8"/>
      <c r="C1948" s="8"/>
      <c r="D1948" s="8"/>
      <c r="E1948" s="8"/>
      <c r="F1948" s="7"/>
      <c r="G1948" s="10"/>
      <c r="H1948" s="8"/>
      <c r="I1948" s="12"/>
      <c r="J1948" s="12"/>
      <c r="K1948" s="12"/>
      <c r="L1948" s="12"/>
      <c r="M1948" s="12"/>
      <c r="N1948" s="8"/>
      <c r="O1948" s="12"/>
      <c r="P1948" s="12"/>
      <c r="Q1948" s="12"/>
      <c r="R1948" s="12"/>
      <c r="S1948" s="8"/>
      <c r="T1948" s="8"/>
    </row>
    <row r="1949" spans="1:20" ht="15" x14ac:dyDescent="0.2">
      <c r="A1949" s="10"/>
      <c r="B1949" s="8"/>
      <c r="C1949" s="8"/>
      <c r="D1949" s="8"/>
      <c r="E1949" s="8"/>
      <c r="F1949" s="7"/>
      <c r="G1949" s="10"/>
      <c r="H1949" s="8"/>
      <c r="I1949" s="12"/>
      <c r="J1949" s="8"/>
      <c r="K1949" s="8"/>
      <c r="L1949" s="12"/>
      <c r="M1949" s="12"/>
      <c r="N1949" s="12"/>
      <c r="O1949" s="12"/>
      <c r="P1949" s="12"/>
      <c r="Q1949" s="12"/>
      <c r="R1949" s="12"/>
      <c r="S1949" s="8"/>
      <c r="T1949" s="8"/>
    </row>
    <row r="1950" spans="1:20" ht="15" x14ac:dyDescent="0.2">
      <c r="A1950" s="10"/>
      <c r="B1950" s="8"/>
      <c r="C1950" s="8"/>
      <c r="D1950" s="8"/>
      <c r="E1950" s="8"/>
      <c r="F1950" s="7"/>
      <c r="G1950" s="10"/>
      <c r="H1950" s="60"/>
      <c r="I1950" s="61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5" x14ac:dyDescent="0.2">
      <c r="A1951" s="10"/>
      <c r="B1951" s="8"/>
      <c r="C1951" s="8"/>
      <c r="D1951" s="8"/>
      <c r="E1951" s="8"/>
      <c r="F1951" s="7"/>
      <c r="G1951" s="10"/>
      <c r="H1951" s="60"/>
      <c r="I1951" s="61"/>
      <c r="J1951" s="12"/>
      <c r="K1951" s="12"/>
      <c r="L1951" s="12"/>
      <c r="M1951" s="12"/>
      <c r="N1951" s="12"/>
      <c r="O1951" s="12"/>
      <c r="P1951" s="8"/>
      <c r="Q1951" s="12"/>
      <c r="R1951" s="12"/>
      <c r="S1951" s="8"/>
      <c r="T1951" s="8"/>
    </row>
    <row r="1952" spans="1:20" ht="15" x14ac:dyDescent="0.2">
      <c r="A1952" s="10"/>
      <c r="B1952" s="8"/>
      <c r="C1952" s="8"/>
      <c r="D1952" s="8"/>
      <c r="E1952" s="8"/>
      <c r="F1952" s="9"/>
      <c r="G1952" s="10"/>
      <c r="H1952" s="8"/>
      <c r="I1952" s="12"/>
      <c r="J1952" s="8"/>
      <c r="K1952" s="8"/>
      <c r="L1952" s="12"/>
      <c r="M1952" s="12"/>
      <c r="N1952" s="12"/>
      <c r="O1952" s="12"/>
      <c r="P1952" s="12"/>
      <c r="Q1952" s="12"/>
      <c r="R1952" s="12"/>
      <c r="S1952" s="8"/>
      <c r="T1952" s="8"/>
    </row>
    <row r="1953" spans="1:20" ht="15" x14ac:dyDescent="0.2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5" x14ac:dyDescent="0.2">
      <c r="A1954" s="10"/>
      <c r="B1954" s="8"/>
      <c r="C1954" s="8"/>
      <c r="D1954" s="8"/>
      <c r="E1954" s="8"/>
      <c r="F1954" s="9"/>
      <c r="G1954" s="10"/>
      <c r="H1954" s="8"/>
      <c r="I1954" s="12"/>
      <c r="J1954" s="12"/>
      <c r="K1954" s="12"/>
      <c r="L1954" s="12"/>
      <c r="M1954" s="12"/>
      <c r="N1954" s="8"/>
      <c r="O1954" s="12"/>
      <c r="P1954" s="12"/>
      <c r="Q1954" s="12"/>
      <c r="R1954" s="12"/>
      <c r="S1954" s="8"/>
      <c r="T1954" s="8"/>
    </row>
    <row r="1955" spans="1:20" ht="15" x14ac:dyDescent="0.2">
      <c r="A1955" s="10"/>
      <c r="B1955" s="8"/>
      <c r="C1955" s="8"/>
      <c r="D1955" s="8"/>
      <c r="E1955" s="8"/>
      <c r="F1955" s="9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5" x14ac:dyDescent="0.2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8"/>
      <c r="L1956" s="12"/>
      <c r="M1956" s="12"/>
      <c r="N1956" s="12"/>
      <c r="O1956" s="12"/>
      <c r="P1956" s="12"/>
      <c r="Q1956" s="12"/>
      <c r="R1956" s="12"/>
      <c r="S1956" s="8"/>
      <c r="T1956" s="8"/>
    </row>
    <row r="1957" spans="1:20" ht="15" x14ac:dyDescent="0.2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60"/>
      <c r="L1957" s="61"/>
      <c r="M1957" s="12"/>
      <c r="N1957" s="12"/>
      <c r="O1957" s="12"/>
      <c r="P1957" s="12"/>
      <c r="Q1957" s="12"/>
      <c r="R1957" s="12"/>
      <c r="S1957" s="8"/>
      <c r="T1957" s="8"/>
    </row>
    <row r="1958" spans="1:20" ht="15" x14ac:dyDescent="0.2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5" x14ac:dyDescent="0.2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60"/>
      <c r="L1959" s="61"/>
      <c r="M1959" s="12"/>
      <c r="N1959" s="12"/>
      <c r="O1959" s="12"/>
      <c r="P1959" s="12"/>
      <c r="Q1959" s="12"/>
      <c r="R1959" s="12"/>
      <c r="S1959" s="8"/>
      <c r="T1959" s="8"/>
    </row>
    <row r="1960" spans="1:20" ht="15" x14ac:dyDescent="0.2">
      <c r="A1960" s="10"/>
      <c r="B1960" s="8"/>
      <c r="C1960" s="8"/>
      <c r="D1960" s="8"/>
      <c r="E1960" s="8"/>
      <c r="F1960" s="4"/>
      <c r="G1960" s="10"/>
      <c r="H1960" s="8"/>
      <c r="I1960" s="12"/>
      <c r="J1960" s="12"/>
      <c r="K1960" s="12"/>
      <c r="L1960" s="8"/>
      <c r="M1960" s="8"/>
      <c r="N1960" s="12"/>
      <c r="O1960" s="12"/>
      <c r="P1960" s="12"/>
      <c r="Q1960" s="12"/>
      <c r="R1960" s="12"/>
      <c r="S1960" s="8"/>
      <c r="T1960" s="8"/>
    </row>
    <row r="1961" spans="1:20" ht="15" x14ac:dyDescent="0.2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5" x14ac:dyDescent="0.2">
      <c r="A1962" s="10"/>
      <c r="B1962" s="8"/>
      <c r="C1962" s="8"/>
      <c r="D1962" s="8"/>
      <c r="E1962" s="8"/>
      <c r="F1962" s="4"/>
      <c r="G1962" s="10"/>
      <c r="H1962" s="8"/>
      <c r="I1962" s="12"/>
      <c r="J1962" s="8"/>
      <c r="K1962" s="8"/>
      <c r="L1962" s="12"/>
      <c r="M1962" s="12"/>
      <c r="N1962" s="12"/>
      <c r="O1962" s="12"/>
      <c r="P1962" s="12"/>
      <c r="Q1962" s="12"/>
      <c r="R1962" s="12"/>
      <c r="S1962" s="8"/>
      <c r="T1962" s="8"/>
    </row>
    <row r="1963" spans="1:20" ht="15" x14ac:dyDescent="0.2">
      <c r="A1963" s="10"/>
      <c r="B1963" s="8"/>
      <c r="C1963" s="8"/>
      <c r="D1963" s="8"/>
      <c r="E1963" s="8"/>
      <c r="F1963" s="7"/>
      <c r="G1963" s="10"/>
      <c r="H1963" s="60"/>
      <c r="I1963" s="61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5" x14ac:dyDescent="0.2">
      <c r="A1964" s="10"/>
      <c r="B1964" s="8"/>
      <c r="C1964" s="8"/>
      <c r="D1964" s="8"/>
      <c r="E1964" s="8"/>
      <c r="F1964" s="7"/>
      <c r="G1964" s="10"/>
      <c r="H1964" s="60"/>
      <c r="I1964" s="61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5" x14ac:dyDescent="0.2">
      <c r="A1965" s="10"/>
      <c r="B1965" s="8"/>
      <c r="C1965" s="8"/>
      <c r="D1965" s="8"/>
      <c r="E1965" s="8"/>
      <c r="F1965" s="7"/>
      <c r="G1965" s="10"/>
      <c r="H1965" s="60"/>
      <c r="I1965" s="61"/>
      <c r="J1965" s="12"/>
      <c r="K1965" s="12"/>
      <c r="L1965" s="12"/>
      <c r="M1965" s="12"/>
      <c r="N1965" s="12"/>
      <c r="O1965" s="12"/>
      <c r="P1965" s="8"/>
      <c r="Q1965" s="12"/>
      <c r="R1965" s="12"/>
      <c r="S1965" s="8"/>
      <c r="T1965" s="8"/>
    </row>
    <row r="1966" spans="1:20" ht="15" x14ac:dyDescent="0.2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12"/>
      <c r="O1966" s="12"/>
      <c r="P1966" s="12"/>
      <c r="Q1966" s="12"/>
      <c r="R1966" s="8"/>
      <c r="S1966" s="8"/>
      <c r="T1966" s="8"/>
    </row>
    <row r="1967" spans="1:20" ht="15" x14ac:dyDescent="0.2">
      <c r="A1967" s="10"/>
      <c r="B1967" s="8"/>
      <c r="C1967" s="8"/>
      <c r="D1967" s="8"/>
      <c r="E1967" s="8"/>
      <c r="F1967" s="7"/>
      <c r="G1967" s="10"/>
      <c r="H1967" s="8"/>
      <c r="I1967" s="12"/>
      <c r="J1967" s="12"/>
      <c r="K1967" s="12"/>
      <c r="L1967" s="12"/>
      <c r="M1967" s="12"/>
      <c r="N1967" s="8"/>
      <c r="O1967" s="12"/>
      <c r="P1967" s="12"/>
      <c r="Q1967" s="12"/>
      <c r="R1967" s="12"/>
      <c r="S1967" s="8"/>
      <c r="T1967" s="8"/>
    </row>
    <row r="1968" spans="1:20" ht="15" x14ac:dyDescent="0.2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5" x14ac:dyDescent="0.2">
      <c r="A1969" s="10"/>
      <c r="B1969" s="8"/>
      <c r="C1969" s="8"/>
      <c r="D1969" s="8"/>
      <c r="E1969" s="8"/>
      <c r="F1969" s="7"/>
      <c r="G1969" s="10"/>
      <c r="H1969" s="8"/>
      <c r="I1969" s="12"/>
      <c r="J1969" s="8"/>
      <c r="K1969" s="8"/>
      <c r="L1969" s="12"/>
      <c r="M1969" s="12"/>
      <c r="N1969" s="12"/>
      <c r="O1969" s="12"/>
      <c r="P1969" s="12"/>
      <c r="Q1969" s="12"/>
      <c r="R1969" s="12"/>
      <c r="S1969" s="8"/>
      <c r="T1969" s="8"/>
    </row>
    <row r="1970" spans="1:20" ht="15" x14ac:dyDescent="0.2">
      <c r="A1970" s="10"/>
      <c r="B1970" s="8"/>
      <c r="C1970" s="8"/>
      <c r="D1970" s="8"/>
      <c r="E1970" s="8"/>
      <c r="F1970" s="7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5" x14ac:dyDescent="0.2">
      <c r="A1971" s="10"/>
      <c r="B1971" s="8"/>
      <c r="C1971" s="8"/>
      <c r="D1971" s="8"/>
      <c r="E1971" s="8"/>
      <c r="F1971" s="4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5" x14ac:dyDescent="0.2">
      <c r="A1972" s="10"/>
      <c r="B1972" s="8"/>
      <c r="C1972" s="8"/>
      <c r="D1972" s="8"/>
      <c r="E1972" s="8"/>
      <c r="F1972" s="4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5" x14ac:dyDescent="0.2">
      <c r="A1973" s="10"/>
      <c r="B1973" s="8"/>
      <c r="C1973" s="8"/>
      <c r="D1973" s="8"/>
      <c r="E1973" s="8"/>
      <c r="F1973" s="7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5" x14ac:dyDescent="0.2">
      <c r="A1974" s="10"/>
      <c r="B1974" s="8"/>
      <c r="C1974" s="8"/>
      <c r="D1974" s="8"/>
      <c r="E1974" s="8"/>
      <c r="F1974" s="7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5" x14ac:dyDescent="0.2">
      <c r="A1975" s="10"/>
      <c r="B1975" s="8"/>
      <c r="C1975" s="8"/>
      <c r="D1975" s="8"/>
      <c r="E1975" s="8"/>
      <c r="F1975" s="4"/>
      <c r="G1975" s="10"/>
      <c r="H1975" s="8"/>
      <c r="I1975" s="12"/>
      <c r="J1975" s="12"/>
      <c r="K1975" s="12"/>
      <c r="L1975" s="12"/>
      <c r="M1975" s="12"/>
      <c r="N1975" s="8"/>
      <c r="O1975" s="12"/>
      <c r="P1975" s="12"/>
      <c r="Q1975" s="12"/>
      <c r="R1975" s="12"/>
      <c r="S1975" s="8"/>
      <c r="T1975" s="8"/>
    </row>
    <row r="1976" spans="1:20" ht="15" x14ac:dyDescent="0.2">
      <c r="A1976" s="10"/>
      <c r="B1976" s="8"/>
      <c r="C1976" s="8"/>
      <c r="D1976" s="8"/>
      <c r="E1976" s="8"/>
      <c r="F1976" s="4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5" x14ac:dyDescent="0.2">
      <c r="A1977" s="10"/>
      <c r="B1977" s="8"/>
      <c r="C1977" s="8"/>
      <c r="D1977" s="8"/>
      <c r="E1977" s="8"/>
      <c r="F1977" s="7"/>
      <c r="G1977" s="10"/>
      <c r="H1977" s="60"/>
      <c r="I1977" s="61"/>
      <c r="J1977" s="12"/>
      <c r="K1977" s="12"/>
      <c r="L1977" s="12"/>
      <c r="M1977" s="12"/>
      <c r="N1977" s="12"/>
      <c r="O1977" s="12"/>
      <c r="P1977" s="8"/>
      <c r="Q1977" s="12"/>
      <c r="R1977" s="12"/>
      <c r="S1977" s="8"/>
      <c r="T1977" s="8"/>
    </row>
    <row r="1978" spans="1:20" ht="15" x14ac:dyDescent="0.2">
      <c r="A1978" s="10"/>
      <c r="B1978" s="8"/>
      <c r="C1978" s="8"/>
      <c r="D1978" s="8"/>
      <c r="E1978" s="8"/>
      <c r="F1978" s="7"/>
      <c r="G1978" s="10"/>
      <c r="H1978" s="8"/>
      <c r="I1978" s="12"/>
      <c r="J1978" s="8"/>
      <c r="K1978" s="8"/>
      <c r="L1978" s="12"/>
      <c r="M1978" s="12"/>
      <c r="N1978" s="12"/>
      <c r="O1978" s="12"/>
      <c r="P1978" s="12"/>
      <c r="Q1978" s="12"/>
      <c r="R1978" s="12"/>
      <c r="S1978" s="8"/>
      <c r="T1978" s="8"/>
    </row>
    <row r="1979" spans="1:20" ht="15" x14ac:dyDescent="0.2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5" x14ac:dyDescent="0.2">
      <c r="A1980" s="10"/>
      <c r="B1980" s="8"/>
      <c r="C1980" s="8"/>
      <c r="D1980" s="8"/>
      <c r="E1980" s="8"/>
      <c r="F1980" s="7"/>
      <c r="G1980" s="10"/>
      <c r="H1980" s="8"/>
      <c r="I1980" s="12"/>
      <c r="J1980" s="12"/>
      <c r="K1980" s="12"/>
      <c r="L1980" s="12"/>
      <c r="M1980" s="12"/>
      <c r="N1980" s="8"/>
      <c r="O1980" s="12"/>
      <c r="P1980" s="12"/>
      <c r="Q1980" s="12"/>
      <c r="R1980" s="12"/>
      <c r="S1980" s="8"/>
      <c r="T1980" s="8"/>
    </row>
    <row r="1981" spans="1:20" ht="15" x14ac:dyDescent="0.2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5" x14ac:dyDescent="0.2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5" x14ac:dyDescent="0.2">
      <c r="A1983" s="10"/>
      <c r="B1983" s="8"/>
      <c r="C1983" s="8"/>
      <c r="D1983" s="8"/>
      <c r="E1983" s="8"/>
      <c r="F1983" s="7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5" x14ac:dyDescent="0.2">
      <c r="A1984" s="10"/>
      <c r="B1984" s="8"/>
      <c r="C1984" s="8"/>
      <c r="D1984" s="8"/>
      <c r="E1984" s="8"/>
      <c r="F1984" s="4"/>
      <c r="G1984" s="10"/>
      <c r="H1984" s="8"/>
      <c r="I1984" s="12"/>
      <c r="J1984" s="8"/>
      <c r="K1984" s="8"/>
      <c r="L1984" s="12"/>
      <c r="M1984" s="12"/>
      <c r="N1984" s="12"/>
      <c r="O1984" s="12"/>
      <c r="P1984" s="12"/>
      <c r="Q1984" s="12"/>
      <c r="R1984" s="12"/>
      <c r="S1984" s="8"/>
      <c r="T1984" s="8"/>
    </row>
    <row r="1985" spans="1:20" ht="15" x14ac:dyDescent="0.2">
      <c r="A1985" s="10"/>
      <c r="B1985" s="8"/>
      <c r="C1985" s="8"/>
      <c r="D1985" s="8"/>
      <c r="E1985" s="8"/>
      <c r="F1985" s="7"/>
      <c r="G1985" s="10"/>
      <c r="H1985" s="8"/>
      <c r="I1985" s="12"/>
      <c r="J1985" s="12"/>
      <c r="K1985" s="12"/>
      <c r="L1985" s="12"/>
      <c r="M1985" s="12"/>
      <c r="N1985" s="8"/>
      <c r="O1985" s="12"/>
      <c r="P1985" s="12"/>
      <c r="Q1985" s="12"/>
      <c r="R1985" s="12"/>
      <c r="S1985" s="8"/>
      <c r="T1985" s="8"/>
    </row>
    <row r="1986" spans="1:20" ht="15" x14ac:dyDescent="0.2">
      <c r="A1986" s="10"/>
      <c r="B1986" s="8"/>
      <c r="C1986" s="8"/>
      <c r="D1986" s="8"/>
      <c r="E1986" s="8"/>
      <c r="F1986" s="9"/>
      <c r="G1986" s="10"/>
      <c r="H1986" s="60"/>
      <c r="I1986" s="61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5" x14ac:dyDescent="0.2">
      <c r="A1987" s="10"/>
      <c r="B1987" s="8"/>
      <c r="C1987" s="8"/>
      <c r="D1987" s="8"/>
      <c r="E1987" s="8"/>
      <c r="F1987" s="7"/>
      <c r="G1987" s="10"/>
      <c r="H1987" s="8"/>
      <c r="I1987" s="8"/>
      <c r="J1987" s="12"/>
      <c r="K1987" s="12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5" x14ac:dyDescent="0.2">
      <c r="A1988" s="10"/>
      <c r="B1988" s="8"/>
      <c r="C1988" s="8"/>
      <c r="D1988" s="8"/>
      <c r="E1988" s="8"/>
      <c r="F1988" s="4"/>
      <c r="G1988" s="10"/>
      <c r="H1988" s="60"/>
      <c r="I1988" s="61"/>
      <c r="J1988" s="12"/>
      <c r="K1988" s="12"/>
      <c r="L1988" s="12"/>
      <c r="M1988" s="12"/>
      <c r="N1988" s="12"/>
      <c r="O1988" s="12"/>
      <c r="P1988" s="8"/>
      <c r="Q1988" s="12"/>
      <c r="R1988" s="12"/>
      <c r="S1988" s="8"/>
      <c r="T1988" s="8"/>
    </row>
    <row r="1989" spans="1:20" ht="15" x14ac:dyDescent="0.2">
      <c r="A1989" s="10"/>
      <c r="B1989" s="8"/>
      <c r="C1989" s="8"/>
      <c r="D1989" s="8"/>
      <c r="E1989" s="8"/>
      <c r="F1989" s="7"/>
      <c r="G1989" s="10"/>
      <c r="H1989" s="8"/>
      <c r="I1989" s="12"/>
      <c r="J1989" s="8"/>
      <c r="K1989" s="8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5" x14ac:dyDescent="0.2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60"/>
      <c r="L1990" s="61"/>
      <c r="M1990" s="12"/>
      <c r="N1990" s="12"/>
      <c r="O1990" s="12"/>
      <c r="P1990" s="12"/>
      <c r="Q1990" s="12"/>
      <c r="R1990" s="12"/>
      <c r="S1990" s="8"/>
      <c r="T1990" s="8"/>
    </row>
    <row r="1991" spans="1:20" ht="15" x14ac:dyDescent="0.2">
      <c r="A1991" s="10"/>
      <c r="B1991" s="8"/>
      <c r="C1991" s="8"/>
      <c r="D1991" s="8"/>
      <c r="E1991" s="8"/>
      <c r="F1991" s="9"/>
      <c r="G1991" s="10"/>
      <c r="H1991" s="8"/>
      <c r="I1991" s="8"/>
      <c r="J1991" s="12"/>
      <c r="K1991" s="12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5" x14ac:dyDescent="0.2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5" x14ac:dyDescent="0.2">
      <c r="A1993" s="10"/>
      <c r="B1993" s="8"/>
      <c r="C1993" s="8"/>
      <c r="D1993" s="8"/>
      <c r="E1993" s="8"/>
      <c r="F1993" s="4"/>
      <c r="G1993" s="10"/>
      <c r="H1993" s="8"/>
      <c r="I1993" s="12"/>
      <c r="J1993" s="8"/>
      <c r="K1993" s="8"/>
      <c r="L1993" s="12"/>
      <c r="M1993" s="12"/>
      <c r="N1993" s="12"/>
      <c r="O1993" s="12"/>
      <c r="P1993" s="12"/>
      <c r="Q1993" s="12"/>
      <c r="R1993" s="12"/>
      <c r="S1993" s="8"/>
      <c r="T1993" s="8"/>
    </row>
    <row r="1994" spans="1:20" ht="15" x14ac:dyDescent="0.2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5" x14ac:dyDescent="0.2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8"/>
      <c r="O1995" s="12"/>
      <c r="P1995" s="12"/>
      <c r="Q1995" s="12"/>
      <c r="R1995" s="12"/>
      <c r="S1995" s="8"/>
      <c r="T1995" s="8"/>
    </row>
    <row r="1996" spans="1:20" ht="15" x14ac:dyDescent="0.2">
      <c r="A1996" s="10"/>
      <c r="B1996" s="8"/>
      <c r="C1996" s="8"/>
      <c r="D1996" s="8"/>
      <c r="E1996" s="8"/>
      <c r="F1996" s="4"/>
      <c r="G1996" s="10"/>
      <c r="H1996" s="8"/>
      <c r="I1996" s="12"/>
      <c r="J1996" s="12"/>
      <c r="K1996" s="12"/>
      <c r="L1996" s="12"/>
      <c r="M1996" s="12"/>
      <c r="N1996" s="12"/>
      <c r="O1996" s="12"/>
      <c r="P1996" s="12"/>
      <c r="Q1996" s="12"/>
      <c r="R1996" s="8"/>
      <c r="S1996" s="8"/>
      <c r="T1996" s="8"/>
    </row>
    <row r="1997" spans="1:20" ht="15" x14ac:dyDescent="0.2">
      <c r="A1997" s="10"/>
      <c r="B1997" s="8"/>
      <c r="C1997" s="8"/>
      <c r="D1997" s="8"/>
      <c r="E1997" s="8"/>
      <c r="F1997" s="7"/>
      <c r="G1997" s="10"/>
      <c r="H1997" s="8"/>
      <c r="I1997" s="12"/>
      <c r="J1997" s="8"/>
      <c r="K1997" s="12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5" x14ac:dyDescent="0.2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5" x14ac:dyDescent="0.2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5" x14ac:dyDescent="0.2">
      <c r="A2000" s="10"/>
      <c r="B2000" s="8"/>
      <c r="C2000" s="8"/>
      <c r="D2000" s="8"/>
      <c r="E2000" s="8"/>
      <c r="F2000" s="4"/>
      <c r="G2000" s="10"/>
      <c r="H2000" s="8"/>
      <c r="I2000" s="12"/>
      <c r="J2000" s="12"/>
      <c r="K2000" s="12"/>
      <c r="L2000" s="8"/>
      <c r="M2000" s="12"/>
      <c r="N2000" s="12"/>
      <c r="O2000" s="12"/>
      <c r="P2000" s="12"/>
      <c r="Q2000" s="12"/>
      <c r="R2000" s="12"/>
      <c r="S2000" s="8"/>
      <c r="T2000" s="8"/>
    </row>
    <row r="2001" spans="1:20" ht="15" x14ac:dyDescent="0.2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5" x14ac:dyDescent="0.2">
      <c r="A2002" s="10"/>
      <c r="B2002" s="8"/>
      <c r="C2002" s="8"/>
      <c r="D2002" s="8"/>
      <c r="E2002" s="8"/>
      <c r="F2002" s="4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5" x14ac:dyDescent="0.2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5" x14ac:dyDescent="0.2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5" x14ac:dyDescent="0.2">
      <c r="A2005" s="10"/>
      <c r="B2005" s="8"/>
      <c r="C2005" s="8"/>
      <c r="D2005" s="8"/>
      <c r="E2005" s="8"/>
      <c r="F2005" s="7"/>
      <c r="G2005" s="10"/>
      <c r="H2005" s="8"/>
      <c r="I2005" s="12"/>
      <c r="J2005" s="12"/>
      <c r="K2005" s="12"/>
      <c r="L2005" s="60"/>
      <c r="M2005" s="61"/>
      <c r="N2005" s="12"/>
      <c r="O2005" s="12"/>
      <c r="P2005" s="12"/>
      <c r="Q2005" s="12"/>
      <c r="R2005" s="12"/>
      <c r="S2005" s="8"/>
      <c r="T2005" s="8"/>
    </row>
    <row r="2006" spans="1:20" ht="15" x14ac:dyDescent="0.2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5" x14ac:dyDescent="0.2">
      <c r="A2007" s="10"/>
      <c r="B2007" s="8"/>
      <c r="C2007" s="8"/>
      <c r="D2007" s="8"/>
      <c r="E2007" s="8"/>
      <c r="F2007" s="7"/>
      <c r="G2007" s="10"/>
      <c r="H2007" s="8"/>
      <c r="I2007" s="12"/>
      <c r="J2007" s="8"/>
      <c r="K2007" s="8"/>
      <c r="L2007" s="12"/>
      <c r="M2007" s="12"/>
      <c r="N2007" s="12"/>
      <c r="O2007" s="12"/>
      <c r="P2007" s="12"/>
      <c r="Q2007" s="12"/>
      <c r="R2007" s="12"/>
      <c r="S2007" s="8"/>
      <c r="T2007" s="8"/>
    </row>
    <row r="2008" spans="1:20" ht="15" x14ac:dyDescent="0.2">
      <c r="A2008" s="10"/>
      <c r="B2008" s="8"/>
      <c r="C2008" s="8"/>
      <c r="D2008" s="8"/>
      <c r="E2008" s="8"/>
      <c r="F2008" s="7"/>
      <c r="G2008" s="10"/>
      <c r="H2008" s="60"/>
      <c r="I2008" s="61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5" x14ac:dyDescent="0.2">
      <c r="A2009" s="10"/>
      <c r="B2009" s="8"/>
      <c r="C2009" s="8"/>
      <c r="D2009" s="8"/>
      <c r="E2009" s="8"/>
      <c r="F2009" s="4"/>
      <c r="G2009" s="10"/>
      <c r="H2009" s="60"/>
      <c r="I2009" s="61"/>
      <c r="J2009" s="12"/>
      <c r="K2009" s="12"/>
      <c r="L2009" s="12"/>
      <c r="M2009" s="12"/>
      <c r="N2009" s="12"/>
      <c r="O2009" s="12"/>
      <c r="P2009" s="8"/>
      <c r="Q2009" s="12"/>
      <c r="R2009" s="12"/>
      <c r="S2009" s="8"/>
      <c r="T2009" s="8"/>
    </row>
    <row r="2010" spans="1:20" ht="15" x14ac:dyDescent="0.2">
      <c r="A2010" s="10"/>
      <c r="B2010" s="8"/>
      <c r="C2010" s="8"/>
      <c r="D2010" s="8"/>
      <c r="E2010" s="8"/>
      <c r="F2010" s="4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5" x14ac:dyDescent="0.2">
      <c r="A2011" s="10"/>
      <c r="B2011" s="8"/>
      <c r="C2011" s="8"/>
      <c r="D2011" s="8"/>
      <c r="E2011" s="8"/>
      <c r="F2011" s="7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5" x14ac:dyDescent="0.2">
      <c r="A2012" s="10"/>
      <c r="B2012" s="8"/>
      <c r="C2012" s="8"/>
      <c r="D2012" s="8"/>
      <c r="E2012" s="8"/>
      <c r="F2012" s="4"/>
      <c r="G2012" s="10"/>
      <c r="H2012" s="8"/>
      <c r="I2012" s="12"/>
      <c r="J2012" s="12"/>
      <c r="K2012" s="12"/>
      <c r="L2012" s="8"/>
      <c r="M2012" s="8"/>
      <c r="N2012" s="12"/>
      <c r="O2012" s="12"/>
      <c r="P2012" s="12"/>
      <c r="Q2012" s="12"/>
      <c r="R2012" s="12"/>
      <c r="S2012" s="8"/>
      <c r="T2012" s="8"/>
    </row>
    <row r="2013" spans="1:20" ht="15" x14ac:dyDescent="0.2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5" x14ac:dyDescent="0.2">
      <c r="A2014" s="10"/>
      <c r="B2014" s="8"/>
      <c r="C2014" s="8"/>
      <c r="D2014" s="8"/>
      <c r="E2014" s="8"/>
      <c r="F2014" s="7"/>
      <c r="G2014" s="10"/>
      <c r="H2014" s="8"/>
      <c r="I2014" s="8"/>
      <c r="J2014" s="12"/>
      <c r="K2014" s="12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5" x14ac:dyDescent="0.2">
      <c r="A2015" s="10"/>
      <c r="B2015" s="8"/>
      <c r="C2015" s="8"/>
      <c r="D2015" s="8"/>
      <c r="E2015" s="8"/>
      <c r="F2015" s="4"/>
      <c r="G2015" s="10"/>
      <c r="H2015" s="8"/>
      <c r="I2015" s="12"/>
      <c r="J2015" s="8"/>
      <c r="K2015" s="8"/>
      <c r="L2015" s="12"/>
      <c r="M2015" s="12"/>
      <c r="N2015" s="12"/>
      <c r="O2015" s="12"/>
      <c r="P2015" s="12"/>
      <c r="Q2015" s="12"/>
      <c r="R2015" s="12"/>
      <c r="S2015" s="8"/>
      <c r="T2015" s="8"/>
    </row>
    <row r="2016" spans="1:20" ht="15" x14ac:dyDescent="0.2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5" x14ac:dyDescent="0.2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12"/>
      <c r="M2017" s="12"/>
      <c r="N2017" s="8"/>
      <c r="O2017" s="12"/>
      <c r="P2017" s="12"/>
      <c r="Q2017" s="12"/>
      <c r="R2017" s="12"/>
      <c r="S2017" s="8"/>
      <c r="T2017" s="8"/>
    </row>
    <row r="2018" spans="1:20" ht="15" x14ac:dyDescent="0.2">
      <c r="A2018" s="10"/>
      <c r="B2018" s="8"/>
      <c r="C2018" s="8"/>
      <c r="D2018" s="8"/>
      <c r="E2018" s="8"/>
      <c r="F2018" s="7"/>
      <c r="G2018" s="10"/>
      <c r="H2018" s="8"/>
      <c r="I2018" s="12"/>
      <c r="J2018" s="12"/>
      <c r="K2018" s="12"/>
      <c r="L2018" s="8"/>
      <c r="M2018" s="8"/>
      <c r="N2018" s="12"/>
      <c r="O2018" s="12"/>
      <c r="P2018" s="12"/>
      <c r="Q2018" s="12"/>
      <c r="R2018" s="12"/>
      <c r="S2018" s="8"/>
      <c r="T2018" s="8"/>
    </row>
    <row r="2019" spans="1:20" ht="15" x14ac:dyDescent="0.2">
      <c r="A2019" s="10"/>
      <c r="B2019" s="8"/>
      <c r="C2019" s="8"/>
      <c r="D2019" s="8"/>
      <c r="E2019" s="8"/>
      <c r="F2019" s="4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5" x14ac:dyDescent="0.2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8"/>
      <c r="O2020" s="12"/>
      <c r="P2020" s="12"/>
      <c r="Q2020" s="12"/>
      <c r="R2020" s="12"/>
      <c r="S2020" s="8"/>
      <c r="T2020" s="8"/>
    </row>
    <row r="2021" spans="1:20" ht="15" x14ac:dyDescent="0.2">
      <c r="A2021" s="10"/>
      <c r="B2021" s="8"/>
      <c r="C2021" s="8"/>
      <c r="D2021" s="8"/>
      <c r="E2021" s="8"/>
      <c r="F2021" s="7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5" x14ac:dyDescent="0.2">
      <c r="A2022" s="10"/>
      <c r="B2022" s="8"/>
      <c r="C2022" s="8"/>
      <c r="D2022" s="8"/>
      <c r="E2022" s="8"/>
      <c r="F2022" s="4"/>
      <c r="G2022" s="10"/>
      <c r="H2022" s="8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5" x14ac:dyDescent="0.2">
      <c r="A2023" s="10"/>
      <c r="B2023" s="8"/>
      <c r="C2023" s="8"/>
      <c r="D2023" s="8"/>
      <c r="E2023" s="8"/>
      <c r="F2023" s="4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5" x14ac:dyDescent="0.2">
      <c r="A2024" s="10"/>
      <c r="B2024" s="8"/>
      <c r="C2024" s="8"/>
      <c r="D2024" s="8"/>
      <c r="E2024" s="8"/>
      <c r="F2024" s="7"/>
      <c r="G2024" s="10"/>
      <c r="H2024" s="8"/>
      <c r="I2024" s="12"/>
      <c r="J2024" s="8"/>
      <c r="K2024" s="8"/>
      <c r="L2024" s="12"/>
      <c r="M2024" s="12"/>
      <c r="N2024" s="12"/>
      <c r="O2024" s="12"/>
      <c r="P2024" s="12"/>
      <c r="Q2024" s="12"/>
      <c r="R2024" s="12"/>
      <c r="S2024" s="8"/>
      <c r="T2024" s="8"/>
    </row>
    <row r="2025" spans="1:20" ht="15" x14ac:dyDescent="0.2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5" x14ac:dyDescent="0.2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5" x14ac:dyDescent="0.2">
      <c r="A2027" s="10"/>
      <c r="B2027" s="8"/>
      <c r="C2027" s="8"/>
      <c r="D2027" s="8"/>
      <c r="E2027" s="8"/>
      <c r="F2027" s="4"/>
      <c r="G2027" s="10"/>
      <c r="H2027" s="8"/>
      <c r="I2027" s="8"/>
      <c r="J2027" s="12"/>
      <c r="K2027" s="12"/>
      <c r="L2027" s="12"/>
      <c r="M2027" s="12"/>
      <c r="N2027" s="12"/>
      <c r="O2027" s="12"/>
      <c r="P2027" s="12"/>
      <c r="Q2027" s="12"/>
      <c r="R2027" s="12"/>
      <c r="S2027" s="8"/>
      <c r="T2027" s="8"/>
    </row>
    <row r="2028" spans="1:20" ht="15" x14ac:dyDescent="0.2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8"/>
      <c r="M2028" s="8"/>
      <c r="N2028" s="12"/>
      <c r="O2028" s="12"/>
      <c r="P2028" s="12"/>
      <c r="Q2028" s="12"/>
      <c r="R2028" s="12"/>
      <c r="S2028" s="8"/>
      <c r="T2028" s="8"/>
    </row>
    <row r="2029" spans="1:20" ht="15" x14ac:dyDescent="0.2">
      <c r="A2029" s="10"/>
      <c r="B2029" s="8"/>
      <c r="C2029" s="8"/>
      <c r="D2029" s="8"/>
      <c r="E2029" s="8"/>
      <c r="F2029" s="4"/>
      <c r="G2029" s="10"/>
      <c r="H2029" s="60"/>
      <c r="I2029" s="61"/>
      <c r="J2029" s="12"/>
      <c r="K2029" s="12"/>
      <c r="L2029" s="12"/>
      <c r="M2029" s="12"/>
      <c r="N2029" s="12"/>
      <c r="O2029" s="12"/>
      <c r="P2029" s="8"/>
      <c r="Q2029" s="12"/>
      <c r="R2029" s="12"/>
      <c r="S2029" s="8"/>
      <c r="T2029" s="8"/>
    </row>
    <row r="2030" spans="1:20" ht="15" x14ac:dyDescent="0.2">
      <c r="A2030" s="10"/>
      <c r="B2030" s="8"/>
      <c r="C2030" s="8"/>
      <c r="D2030" s="8"/>
      <c r="E2030" s="8"/>
      <c r="F2030" s="4"/>
      <c r="G2030" s="10"/>
      <c r="H2030" s="8"/>
      <c r="I2030" s="12"/>
      <c r="J2030" s="12"/>
      <c r="K2030" s="12"/>
      <c r="L2030" s="12"/>
      <c r="M2030" s="12"/>
      <c r="N2030" s="12"/>
      <c r="O2030" s="12"/>
      <c r="P2030" s="12"/>
      <c r="Q2030" s="12"/>
      <c r="R2030" s="8"/>
      <c r="S2030" s="8"/>
      <c r="T2030" s="8"/>
    </row>
    <row r="2031" spans="1:20" ht="15" x14ac:dyDescent="0.2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5" x14ac:dyDescent="0.2">
      <c r="A2032" s="10"/>
      <c r="B2032" s="8"/>
      <c r="C2032" s="8"/>
      <c r="D2032" s="8"/>
      <c r="E2032" s="8"/>
      <c r="F2032" s="9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5" x14ac:dyDescent="0.2">
      <c r="A2033" s="10"/>
      <c r="B2033" s="8"/>
      <c r="C2033" s="8"/>
      <c r="D2033" s="8"/>
      <c r="E2033" s="8"/>
      <c r="F2033" s="4"/>
      <c r="G2033" s="10"/>
      <c r="H2033" s="8"/>
      <c r="I2033" s="12"/>
      <c r="J2033" s="8"/>
      <c r="K2033" s="8"/>
      <c r="L2033" s="12"/>
      <c r="M2033" s="12"/>
      <c r="N2033" s="12"/>
      <c r="O2033" s="12"/>
      <c r="P2033" s="12"/>
      <c r="Q2033" s="12"/>
      <c r="R2033" s="12"/>
      <c r="S2033" s="8"/>
      <c r="T2033" s="8"/>
    </row>
    <row r="2034" spans="1:20" ht="15" x14ac:dyDescent="0.2">
      <c r="A2034" s="10"/>
      <c r="B2034" s="8"/>
      <c r="C2034" s="8"/>
      <c r="D2034" s="8"/>
      <c r="E2034" s="8"/>
      <c r="F2034" s="4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5" x14ac:dyDescent="0.2">
      <c r="A2035" s="10"/>
      <c r="B2035" s="8"/>
      <c r="C2035" s="8"/>
      <c r="D2035" s="8"/>
      <c r="E2035" s="8"/>
      <c r="F2035" s="7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5" x14ac:dyDescent="0.2">
      <c r="A2036" s="10"/>
      <c r="B2036" s="8"/>
      <c r="C2036" s="8"/>
      <c r="D2036" s="8"/>
      <c r="E2036" s="8"/>
      <c r="F2036" s="4"/>
      <c r="G2036" s="10"/>
      <c r="H2036" s="8"/>
      <c r="I2036" s="12"/>
      <c r="J2036" s="8"/>
      <c r="K2036" s="8"/>
      <c r="L2036" s="12"/>
      <c r="M2036" s="12"/>
      <c r="N2036" s="12"/>
      <c r="O2036" s="12"/>
      <c r="P2036" s="12"/>
      <c r="Q2036" s="12"/>
      <c r="R2036" s="12"/>
      <c r="S2036" s="8"/>
      <c r="T2036" s="8"/>
    </row>
    <row r="2037" spans="1:20" ht="15" x14ac:dyDescent="0.2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5" x14ac:dyDescent="0.2">
      <c r="A2038" s="10"/>
      <c r="B2038" s="8"/>
      <c r="C2038" s="8"/>
      <c r="D2038" s="8"/>
      <c r="E2038" s="8"/>
      <c r="F2038" s="4"/>
      <c r="G2038" s="10"/>
      <c r="H2038" s="8"/>
      <c r="I2038" s="12"/>
      <c r="J2038" s="12"/>
      <c r="K2038" s="12"/>
      <c r="L2038" s="8"/>
      <c r="M2038" s="8"/>
      <c r="N2038" s="12"/>
      <c r="O2038" s="12"/>
      <c r="P2038" s="12"/>
      <c r="Q2038" s="12"/>
      <c r="R2038" s="12"/>
      <c r="S2038" s="8"/>
      <c r="T2038" s="8"/>
    </row>
    <row r="2039" spans="1:20" ht="15" x14ac:dyDescent="0.2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5" x14ac:dyDescent="0.2">
      <c r="A2040" s="10"/>
      <c r="B2040" s="8"/>
      <c r="C2040" s="8"/>
      <c r="D2040" s="8"/>
      <c r="E2040" s="8"/>
      <c r="F2040" s="4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5" x14ac:dyDescent="0.2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5" x14ac:dyDescent="0.2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5" x14ac:dyDescent="0.2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5" x14ac:dyDescent="0.2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5" x14ac:dyDescent="0.2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5" x14ac:dyDescent="0.2">
      <c r="A2046" s="10"/>
      <c r="B2046" s="8"/>
      <c r="C2046" s="8"/>
      <c r="D2046" s="8"/>
      <c r="E2046" s="8"/>
      <c r="F2046" s="7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5" x14ac:dyDescent="0.2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5" x14ac:dyDescent="0.2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5" x14ac:dyDescent="0.2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5" x14ac:dyDescent="0.2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5" x14ac:dyDescent="0.2">
      <c r="A2051" s="10"/>
      <c r="B2051" s="8"/>
      <c r="C2051" s="8"/>
      <c r="D2051" s="8"/>
      <c r="E2051" s="8"/>
      <c r="F2051" s="9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5" x14ac:dyDescent="0.2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5" x14ac:dyDescent="0.2">
      <c r="A2053" s="10"/>
      <c r="B2053" s="8"/>
      <c r="C2053" s="8"/>
      <c r="D2053" s="8"/>
      <c r="E2053" s="8"/>
      <c r="F2053" s="9"/>
      <c r="G2053" s="10"/>
      <c r="H2053" s="60"/>
      <c r="I2053" s="61"/>
      <c r="J2053" s="12"/>
      <c r="K2053" s="12"/>
      <c r="L2053" s="12"/>
      <c r="M2053" s="12"/>
      <c r="N2053" s="12"/>
      <c r="O2053" s="12"/>
      <c r="P2053" s="8"/>
      <c r="Q2053" s="12"/>
      <c r="R2053" s="12"/>
      <c r="S2053" s="8"/>
      <c r="T2053" s="8"/>
    </row>
    <row r="2054" spans="1:20" ht="15" x14ac:dyDescent="0.2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5" x14ac:dyDescent="0.2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5" x14ac:dyDescent="0.2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5" x14ac:dyDescent="0.2">
      <c r="A2057" s="10"/>
      <c r="B2057" s="8"/>
      <c r="C2057" s="8"/>
      <c r="D2057" s="8"/>
      <c r="E2057" s="8"/>
      <c r="F2057" s="4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5" x14ac:dyDescent="0.2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5" x14ac:dyDescent="0.2">
      <c r="A2059" s="10"/>
      <c r="B2059" s="8"/>
      <c r="C2059" s="8"/>
      <c r="D2059" s="8"/>
      <c r="E2059" s="8"/>
      <c r="F2059" s="7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5" x14ac:dyDescent="0.2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5" x14ac:dyDescent="0.2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5" x14ac:dyDescent="0.2">
      <c r="A2062" s="10"/>
      <c r="B2062" s="8"/>
      <c r="C2062" s="8"/>
      <c r="D2062" s="8"/>
      <c r="E2062" s="8"/>
      <c r="F2062" s="4"/>
      <c r="G2062" s="10"/>
      <c r="H2062" s="8"/>
      <c r="I2062" s="12"/>
      <c r="J2062" s="8"/>
      <c r="K2062" s="8"/>
      <c r="L2062" s="12"/>
      <c r="M2062" s="12"/>
      <c r="N2062" s="12"/>
      <c r="O2062" s="12"/>
      <c r="P2062" s="12"/>
      <c r="Q2062" s="12"/>
      <c r="R2062" s="12"/>
      <c r="S2062" s="8"/>
      <c r="T2062" s="8"/>
    </row>
    <row r="2063" spans="1:20" ht="15" x14ac:dyDescent="0.2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5" x14ac:dyDescent="0.2">
      <c r="A2064" s="10"/>
      <c r="B2064" s="8"/>
      <c r="C2064" s="8"/>
      <c r="D2064" s="8"/>
      <c r="E2064" s="8"/>
      <c r="F2064" s="7"/>
      <c r="G2064" s="10"/>
      <c r="H2064" s="8"/>
      <c r="I2064" s="12"/>
      <c r="J2064" s="12"/>
      <c r="K2064" s="12"/>
      <c r="L2064" s="12"/>
      <c r="M2064" s="12"/>
      <c r="N2064" s="12"/>
      <c r="O2064" s="12"/>
      <c r="P2064" s="12"/>
      <c r="Q2064" s="12"/>
      <c r="R2064" s="8"/>
      <c r="S2064" s="8"/>
      <c r="T2064" s="8"/>
    </row>
    <row r="2065" spans="1:20" ht="15" x14ac:dyDescent="0.2">
      <c r="A2065" s="10"/>
      <c r="B2065" s="8"/>
      <c r="C2065" s="8"/>
      <c r="D2065" s="8"/>
      <c r="E2065" s="8"/>
      <c r="F2065" s="4"/>
      <c r="G2065" s="10"/>
      <c r="H2065" s="8"/>
      <c r="I2065" s="12"/>
      <c r="J2065" s="12"/>
      <c r="K2065" s="12"/>
      <c r="L2065" s="8"/>
      <c r="M2065" s="8"/>
      <c r="N2065" s="12"/>
      <c r="O2065" s="12"/>
      <c r="P2065" s="12"/>
      <c r="Q2065" s="12"/>
      <c r="R2065" s="12"/>
      <c r="S2065" s="8"/>
      <c r="T2065" s="8"/>
    </row>
    <row r="2066" spans="1:20" ht="15" x14ac:dyDescent="0.2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5" x14ac:dyDescent="0.2">
      <c r="A2067" s="10"/>
      <c r="B2067" s="8"/>
      <c r="C2067" s="8"/>
      <c r="D2067" s="8"/>
      <c r="E2067" s="8"/>
      <c r="F2067" s="7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5" x14ac:dyDescent="0.2">
      <c r="A2068" s="10"/>
      <c r="B2068" s="8"/>
      <c r="C2068" s="8"/>
      <c r="D2068" s="8"/>
      <c r="E2068" s="8"/>
      <c r="F2068" s="4"/>
      <c r="G2068" s="10"/>
      <c r="H2068" s="8"/>
      <c r="I2068" s="12"/>
      <c r="J2068" s="8"/>
      <c r="K2068" s="8"/>
      <c r="L2068" s="12"/>
      <c r="M2068" s="12"/>
      <c r="N2068" s="12"/>
      <c r="O2068" s="12"/>
      <c r="P2068" s="12"/>
      <c r="Q2068" s="12"/>
      <c r="R2068" s="12"/>
      <c r="S2068" s="8"/>
      <c r="T2068" s="8"/>
    </row>
    <row r="2069" spans="1:20" ht="15" x14ac:dyDescent="0.2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5" x14ac:dyDescent="0.2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5" x14ac:dyDescent="0.2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5" x14ac:dyDescent="0.2">
      <c r="A2072" s="10"/>
      <c r="B2072" s="8"/>
      <c r="C2072" s="8"/>
      <c r="D2072" s="8"/>
      <c r="E2072" s="8"/>
      <c r="F2072" s="7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5" x14ac:dyDescent="0.2">
      <c r="A2073" s="10"/>
      <c r="B2073" s="8"/>
      <c r="C2073" s="8"/>
      <c r="D2073" s="8"/>
      <c r="E2073" s="8"/>
      <c r="F2073" s="4"/>
      <c r="G2073" s="10"/>
      <c r="H2073" s="8"/>
      <c r="I2073" s="12"/>
      <c r="J2073" s="12"/>
      <c r="K2073" s="12"/>
      <c r="L2073" s="12"/>
      <c r="M2073" s="12"/>
      <c r="N2073" s="8"/>
      <c r="O2073" s="12"/>
      <c r="P2073" s="12"/>
      <c r="Q2073" s="12"/>
      <c r="R2073" s="12"/>
      <c r="S2073" s="8"/>
      <c r="T2073" s="8"/>
    </row>
    <row r="2074" spans="1:20" ht="15" x14ac:dyDescent="0.2">
      <c r="A2074" s="10"/>
      <c r="B2074" s="8"/>
      <c r="C2074" s="8"/>
      <c r="D2074" s="8"/>
      <c r="E2074" s="8"/>
      <c r="F2074" s="7"/>
      <c r="G2074" s="10"/>
      <c r="H2074" s="60"/>
      <c r="I2074" s="61"/>
      <c r="J2074" s="12"/>
      <c r="K2074" s="12"/>
      <c r="L2074" s="12"/>
      <c r="M2074" s="12"/>
      <c r="N2074" s="12"/>
      <c r="O2074" s="12"/>
      <c r="P2074" s="8"/>
      <c r="Q2074" s="12"/>
      <c r="R2074" s="12"/>
      <c r="S2074" s="8"/>
      <c r="T2074" s="8"/>
    </row>
    <row r="2075" spans="1:20" ht="15" x14ac:dyDescent="0.2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5" x14ac:dyDescent="0.2">
      <c r="A2076" s="10"/>
      <c r="B2076" s="11"/>
      <c r="C2076" s="8"/>
      <c r="D2076" s="8"/>
      <c r="E2076" s="8"/>
      <c r="F2076" s="7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5" x14ac:dyDescent="0.2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5" x14ac:dyDescent="0.2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5" x14ac:dyDescent="0.2">
      <c r="A2079" s="10"/>
      <c r="B2079" s="11"/>
      <c r="C2079" s="8"/>
      <c r="D2079" s="8"/>
      <c r="E2079" s="8"/>
      <c r="F2079" s="4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5" x14ac:dyDescent="0.2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5" x14ac:dyDescent="0.2">
      <c r="A2081" s="10"/>
      <c r="B2081" s="11"/>
      <c r="C2081" s="8"/>
      <c r="D2081" s="8"/>
      <c r="E2081" s="8"/>
      <c r="F2081" s="7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5" x14ac:dyDescent="0.2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5" x14ac:dyDescent="0.2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5" x14ac:dyDescent="0.2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5" x14ac:dyDescent="0.2">
      <c r="A2085" s="10"/>
      <c r="B2085" s="11"/>
      <c r="C2085" s="8"/>
      <c r="D2085" s="8"/>
      <c r="E2085" s="8"/>
      <c r="F2085" s="7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5" x14ac:dyDescent="0.2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5" x14ac:dyDescent="0.2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5" x14ac:dyDescent="0.2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5" x14ac:dyDescent="0.2">
      <c r="A2089" s="10"/>
      <c r="B2089" s="11"/>
      <c r="C2089" s="8"/>
      <c r="D2089" s="8"/>
      <c r="E2089" s="8"/>
      <c r="F2089" s="4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5" x14ac:dyDescent="0.2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5" x14ac:dyDescent="0.2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5" x14ac:dyDescent="0.2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5" x14ac:dyDescent="0.2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5" x14ac:dyDescent="0.2">
      <c r="A2094" s="10"/>
      <c r="B2094" s="11"/>
      <c r="C2094" s="8"/>
      <c r="D2094" s="8"/>
      <c r="E2094" s="8"/>
      <c r="F2094" s="4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5" x14ac:dyDescent="0.2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5" x14ac:dyDescent="0.2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5" x14ac:dyDescent="0.2">
      <c r="A2097" s="10"/>
      <c r="B2097" s="11"/>
      <c r="C2097" s="8"/>
      <c r="D2097" s="8"/>
      <c r="E2097" s="8"/>
      <c r="F2097" s="7"/>
      <c r="G2097" s="10"/>
      <c r="H2097" s="8"/>
      <c r="I2097" s="12"/>
      <c r="J2097" s="8"/>
      <c r="K2097" s="8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5" x14ac:dyDescent="0.2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5" x14ac:dyDescent="0.2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5" x14ac:dyDescent="0.2">
      <c r="A2100" s="10"/>
      <c r="B2100" s="11"/>
      <c r="C2100" s="8"/>
      <c r="D2100" s="8"/>
      <c r="E2100" s="8"/>
      <c r="F2100" s="4"/>
      <c r="G2100" s="10"/>
      <c r="H2100" s="8"/>
      <c r="I2100" s="12"/>
      <c r="J2100" s="8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5" x14ac:dyDescent="0.2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5" x14ac:dyDescent="0.2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5" x14ac:dyDescent="0.2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5" x14ac:dyDescent="0.2">
      <c r="A2104" s="10"/>
      <c r="B2104" s="11"/>
      <c r="C2104" s="8"/>
      <c r="D2104" s="8"/>
      <c r="E2104" s="8"/>
      <c r="F2104" s="9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5" x14ac:dyDescent="0.2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5" x14ac:dyDescent="0.2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5" x14ac:dyDescent="0.2">
      <c r="A2107" s="10"/>
      <c r="B2107" s="11"/>
      <c r="C2107" s="8"/>
      <c r="D2107" s="8"/>
      <c r="E2107" s="8"/>
      <c r="F2107" s="4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5" x14ac:dyDescent="0.2">
      <c r="A2108" s="10"/>
      <c r="B2108" s="11"/>
      <c r="C2108" s="8"/>
      <c r="D2108" s="8"/>
      <c r="E2108" s="8"/>
      <c r="F2108" s="7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5" x14ac:dyDescent="0.2">
      <c r="A2109" s="10"/>
      <c r="B2109" s="11"/>
      <c r="C2109" s="8"/>
      <c r="D2109" s="8"/>
      <c r="E2109" s="8"/>
      <c r="F2109" s="7"/>
      <c r="G2109" s="10"/>
      <c r="H2109" s="8"/>
      <c r="I2109" s="8"/>
      <c r="J2109" s="12"/>
      <c r="K2109" s="12"/>
      <c r="L2109" s="12"/>
      <c r="M2109" s="12"/>
      <c r="N2109" s="12"/>
      <c r="O2109" s="12"/>
      <c r="P2109" s="12"/>
      <c r="Q2109" s="12"/>
      <c r="R2109" s="12"/>
      <c r="S2109" s="8"/>
      <c r="T2109" s="8"/>
    </row>
    <row r="2110" spans="1:20" ht="15" x14ac:dyDescent="0.2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5" x14ac:dyDescent="0.2">
      <c r="A2111" s="10"/>
      <c r="B2111" s="11"/>
      <c r="C2111" s="8"/>
      <c r="D2111" s="8"/>
      <c r="E2111" s="8"/>
      <c r="F2111" s="7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5" x14ac:dyDescent="0.2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5" x14ac:dyDescent="0.2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8"/>
      <c r="O2113" s="12"/>
      <c r="P2113" s="12"/>
      <c r="Q2113" s="12"/>
      <c r="R2113" s="12"/>
      <c r="S2113" s="8"/>
      <c r="T2113" s="8"/>
    </row>
    <row r="2114" spans="1:20" ht="15" x14ac:dyDescent="0.2">
      <c r="A2114" s="10"/>
      <c r="B2114" s="11"/>
      <c r="C2114" s="8"/>
      <c r="D2114" s="8"/>
      <c r="E2114" s="8"/>
      <c r="F2114" s="4"/>
      <c r="G2114" s="10"/>
      <c r="H2114" s="8"/>
      <c r="I2114" s="12"/>
      <c r="J2114" s="12"/>
      <c r="K2114" s="12"/>
      <c r="L2114" s="12"/>
      <c r="M2114" s="12"/>
      <c r="N2114" s="12"/>
      <c r="O2114" s="12"/>
      <c r="P2114" s="12"/>
      <c r="Q2114" s="12"/>
      <c r="R2114" s="8"/>
      <c r="S2114" s="8"/>
      <c r="T2114" s="8"/>
    </row>
    <row r="2115" spans="1:20" ht="15" x14ac:dyDescent="0.2">
      <c r="A2115" s="10"/>
      <c r="B2115" s="11"/>
      <c r="C2115" s="8"/>
      <c r="D2115" s="8"/>
      <c r="E2115" s="8"/>
      <c r="F2115" s="4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5" x14ac:dyDescent="0.2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5" x14ac:dyDescent="0.2">
      <c r="A2117" s="10"/>
      <c r="B2117" s="11"/>
      <c r="C2117" s="8"/>
      <c r="D2117" s="8"/>
      <c r="E2117" s="8"/>
      <c r="F2117" s="7"/>
      <c r="G2117" s="10"/>
      <c r="H2117" s="8"/>
      <c r="I2117" s="12"/>
      <c r="J2117" s="8"/>
      <c r="K2117" s="12"/>
      <c r="L2117" s="12"/>
      <c r="M2117" s="12"/>
      <c r="N2117" s="12"/>
      <c r="O2117" s="12"/>
      <c r="P2117" s="12"/>
      <c r="Q2117" s="12"/>
      <c r="R2117" s="12"/>
      <c r="S2117" s="8"/>
      <c r="T2117" s="8"/>
    </row>
    <row r="2118" spans="1:20" ht="15" x14ac:dyDescent="0.2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5" x14ac:dyDescent="0.2">
      <c r="A2119" s="10"/>
      <c r="B2119" s="11"/>
      <c r="C2119" s="8"/>
      <c r="D2119" s="8"/>
      <c r="E2119" s="8"/>
      <c r="F2119" s="7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5" x14ac:dyDescent="0.2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5" x14ac:dyDescent="0.2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8"/>
      <c r="O2121" s="12"/>
      <c r="P2121" s="12"/>
      <c r="Q2121" s="12"/>
      <c r="R2121" s="12"/>
      <c r="S2121" s="8"/>
      <c r="T2121" s="8"/>
    </row>
    <row r="2122" spans="1:20" ht="15" x14ac:dyDescent="0.2">
      <c r="A2122" s="10"/>
      <c r="B2122" s="11"/>
      <c r="C2122" s="8"/>
      <c r="D2122" s="8"/>
      <c r="E2122" s="8"/>
      <c r="F2122" s="4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5" x14ac:dyDescent="0.2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5" x14ac:dyDescent="0.2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5" x14ac:dyDescent="0.2">
      <c r="A2125" s="10"/>
      <c r="B2125" s="11"/>
      <c r="C2125" s="8"/>
      <c r="D2125" s="8"/>
      <c r="E2125" s="8"/>
      <c r="F2125" s="7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5" x14ac:dyDescent="0.2">
      <c r="A2126" s="10"/>
      <c r="B2126" s="11"/>
      <c r="C2126" s="8"/>
      <c r="D2126" s="8"/>
      <c r="E2126" s="8"/>
      <c r="F2126" s="4"/>
      <c r="G2126" s="10"/>
      <c r="H2126" s="8"/>
      <c r="I2126" s="12"/>
      <c r="J2126" s="12"/>
      <c r="K2126" s="12"/>
      <c r="L2126" s="12"/>
      <c r="M2126" s="12"/>
      <c r="N2126" s="12"/>
      <c r="O2126" s="12"/>
      <c r="P2126" s="12"/>
      <c r="Q2126" s="12"/>
      <c r="R2126" s="8"/>
      <c r="S2126" s="8"/>
      <c r="T2126" s="8"/>
    </row>
    <row r="2127" spans="1:20" ht="15" x14ac:dyDescent="0.2">
      <c r="A2127" s="10"/>
      <c r="B2127" s="11"/>
      <c r="C2127" s="8"/>
      <c r="D2127" s="8"/>
      <c r="E2127" s="8"/>
      <c r="F2127" s="7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5" x14ac:dyDescent="0.2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5" x14ac:dyDescent="0.2">
      <c r="A2129" s="10"/>
      <c r="B2129" s="11"/>
      <c r="C2129" s="8"/>
      <c r="D2129" s="8"/>
      <c r="E2129" s="8"/>
      <c r="F2129" s="7"/>
      <c r="G2129" s="10"/>
      <c r="H2129" s="8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5" x14ac:dyDescent="0.2">
      <c r="A2130" s="10"/>
      <c r="B2130" s="11"/>
      <c r="C2130" s="8"/>
      <c r="D2130" s="8"/>
      <c r="E2130" s="8"/>
      <c r="F2130" s="4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5" x14ac:dyDescent="0.2">
      <c r="A2131" s="10"/>
      <c r="B2131" s="11"/>
      <c r="C2131" s="8"/>
      <c r="D2131" s="8"/>
      <c r="E2131" s="8"/>
      <c r="F2131" s="7"/>
      <c r="G2131" s="10"/>
      <c r="H2131" s="8"/>
      <c r="I2131" s="12"/>
      <c r="J2131" s="8"/>
      <c r="K2131" s="12"/>
      <c r="L2131" s="12"/>
      <c r="M2131" s="12"/>
      <c r="N2131" s="12"/>
      <c r="O2131" s="12"/>
      <c r="P2131" s="12"/>
      <c r="Q2131" s="12"/>
      <c r="R2131" s="12"/>
      <c r="S2131" s="8"/>
      <c r="T2131" s="8"/>
    </row>
    <row r="2132" spans="1:20" ht="15" x14ac:dyDescent="0.2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5" x14ac:dyDescent="0.2">
      <c r="A2133" s="10"/>
      <c r="B2133" s="11"/>
      <c r="C2133" s="8"/>
      <c r="D2133" s="8"/>
      <c r="E2133" s="8"/>
      <c r="F2133" s="7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5" x14ac:dyDescent="0.2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5" x14ac:dyDescent="0.2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5" x14ac:dyDescent="0.2">
      <c r="A2136" s="10"/>
      <c r="B2136" s="11"/>
      <c r="C2136" s="8"/>
      <c r="D2136" s="8"/>
      <c r="E2136" s="8"/>
      <c r="F2136" s="4"/>
      <c r="G2136" s="10"/>
      <c r="H2136" s="8"/>
      <c r="I2136" s="12"/>
      <c r="J2136" s="12"/>
      <c r="K2136" s="12"/>
      <c r="L2136" s="12"/>
      <c r="M2136" s="12"/>
      <c r="N2136" s="12"/>
      <c r="O2136" s="12"/>
      <c r="P2136" s="12"/>
      <c r="Q2136" s="12"/>
      <c r="R2136" s="8"/>
      <c r="S2136" s="8"/>
      <c r="T2136" s="8"/>
    </row>
    <row r="2137" spans="1:20" ht="15" x14ac:dyDescent="0.2">
      <c r="A2137" s="10"/>
      <c r="B2137" s="11"/>
      <c r="C2137" s="8"/>
      <c r="D2137" s="8"/>
      <c r="E2137" s="8"/>
      <c r="F2137" s="4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5" x14ac:dyDescent="0.2">
      <c r="A2138" s="10"/>
      <c r="B2138" s="11"/>
      <c r="C2138" s="8"/>
      <c r="D2138" s="8"/>
      <c r="E2138" s="8"/>
      <c r="F2138" s="7"/>
      <c r="G2138" s="10"/>
      <c r="H2138" s="8"/>
      <c r="I2138" s="12"/>
      <c r="J2138" s="8"/>
      <c r="K2138" s="12"/>
      <c r="L2138" s="12"/>
      <c r="M2138" s="12"/>
      <c r="N2138" s="12"/>
      <c r="O2138" s="12"/>
      <c r="P2138" s="12"/>
      <c r="Q2138" s="12"/>
      <c r="R2138" s="12"/>
      <c r="S2138" s="8"/>
      <c r="T2138" s="8"/>
    </row>
    <row r="2139" spans="1:20" ht="15" x14ac:dyDescent="0.2">
      <c r="A2139" s="10"/>
      <c r="B2139" s="11"/>
      <c r="C2139" s="8"/>
      <c r="D2139" s="8"/>
      <c r="E2139" s="8"/>
      <c r="F2139" s="7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5" x14ac:dyDescent="0.2">
      <c r="A2140" s="10"/>
      <c r="B2140" s="8"/>
      <c r="C2140" s="8"/>
      <c r="D2140" s="8"/>
      <c r="E2140" s="8"/>
      <c r="F2140" s="4"/>
      <c r="G2140" s="10"/>
      <c r="H2140" s="8"/>
      <c r="I2140" s="12"/>
      <c r="J2140" s="12"/>
      <c r="K2140" s="12"/>
      <c r="L2140" s="12"/>
      <c r="M2140" s="12"/>
      <c r="N2140" s="12"/>
      <c r="O2140" s="12"/>
      <c r="P2140" s="12"/>
      <c r="Q2140" s="12"/>
      <c r="R2140" s="8"/>
      <c r="S2140" s="8"/>
      <c r="T2140" s="8"/>
    </row>
    <row r="2141" spans="1:20" ht="15" x14ac:dyDescent="0.2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5" x14ac:dyDescent="0.2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5" x14ac:dyDescent="0.2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5" x14ac:dyDescent="0.2">
      <c r="A2144" s="10"/>
      <c r="B2144" s="8"/>
      <c r="C2144" s="8"/>
      <c r="D2144" s="8"/>
      <c r="E2144" s="8"/>
      <c r="F2144" s="7"/>
      <c r="G2144" s="10"/>
      <c r="H2144" s="8"/>
      <c r="I2144" s="12"/>
      <c r="J2144" s="8"/>
      <c r="K2144" s="12"/>
      <c r="L2144" s="12"/>
      <c r="M2144" s="12"/>
      <c r="N2144" s="12"/>
      <c r="O2144" s="12"/>
      <c r="P2144" s="12"/>
      <c r="Q2144" s="12"/>
      <c r="R2144" s="12"/>
      <c r="S2144" s="8"/>
      <c r="T2144" s="8"/>
    </row>
    <row r="2145" spans="1:20" ht="15" x14ac:dyDescent="0.2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5" x14ac:dyDescent="0.2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5" x14ac:dyDescent="0.2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5" x14ac:dyDescent="0.2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5" x14ac:dyDescent="0.2">
      <c r="A2149" s="10"/>
      <c r="B2149" s="8"/>
      <c r="C2149" s="8"/>
      <c r="D2149" s="8"/>
      <c r="E2149" s="8"/>
      <c r="F2149" s="4"/>
      <c r="G2149" s="10"/>
      <c r="H2149" s="8"/>
      <c r="I2149" s="12"/>
      <c r="J2149" s="12"/>
      <c r="K2149" s="12"/>
      <c r="L2149" s="12"/>
      <c r="M2149" s="12"/>
      <c r="N2149" s="12"/>
      <c r="O2149" s="12"/>
      <c r="P2149" s="12"/>
      <c r="Q2149" s="12"/>
      <c r="R2149" s="8"/>
      <c r="S2149" s="8"/>
      <c r="T2149" s="8"/>
    </row>
    <row r="2150" spans="1:20" ht="15" x14ac:dyDescent="0.2">
      <c r="A2150" s="10"/>
      <c r="B2150" s="8"/>
      <c r="C2150" s="8"/>
      <c r="D2150" s="8"/>
      <c r="E2150" s="8"/>
      <c r="F2150" s="7"/>
      <c r="G2150" s="10"/>
      <c r="H2150" s="8"/>
      <c r="I2150" s="12"/>
      <c r="J2150" s="12"/>
      <c r="K2150" s="12"/>
      <c r="L2150" s="12"/>
      <c r="M2150" s="12"/>
      <c r="N2150" s="8"/>
      <c r="O2150" s="12"/>
      <c r="P2150" s="12"/>
      <c r="Q2150" s="12"/>
      <c r="R2150" s="12"/>
      <c r="S2150" s="8"/>
      <c r="T2150" s="8"/>
    </row>
    <row r="2151" spans="1:20" ht="15" x14ac:dyDescent="0.2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5" x14ac:dyDescent="0.2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5" x14ac:dyDescent="0.2">
      <c r="A2153" s="10"/>
      <c r="B2153" s="8"/>
      <c r="C2153" s="8"/>
      <c r="D2153" s="8"/>
      <c r="E2153" s="8"/>
      <c r="F2153" s="4"/>
      <c r="G2153" s="10"/>
      <c r="H2153" s="8"/>
      <c r="I2153" s="12"/>
      <c r="J2153" s="12"/>
      <c r="K2153" s="12"/>
      <c r="L2153" s="12"/>
      <c r="M2153" s="12"/>
      <c r="N2153" s="8"/>
      <c r="O2153" s="12"/>
      <c r="P2153" s="12"/>
      <c r="Q2153" s="12"/>
      <c r="R2153" s="12"/>
      <c r="S2153" s="8"/>
      <c r="T2153" s="8"/>
    </row>
    <row r="2154" spans="1:20" ht="15" x14ac:dyDescent="0.2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5" x14ac:dyDescent="0.2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5" x14ac:dyDescent="0.2">
      <c r="A2156" s="10"/>
      <c r="B2156" s="8"/>
      <c r="C2156" s="8"/>
      <c r="D2156" s="8"/>
      <c r="E2156" s="8"/>
      <c r="F2156" s="7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5" x14ac:dyDescent="0.2">
      <c r="A2157" s="10"/>
      <c r="B2157" s="8"/>
      <c r="C2157" s="8"/>
      <c r="D2157" s="8"/>
      <c r="E2157" s="8"/>
      <c r="F2157" s="4"/>
      <c r="G2157" s="10"/>
      <c r="H2157" s="8"/>
      <c r="I2157" s="12"/>
      <c r="J2157" s="8"/>
      <c r="K2157" s="12"/>
      <c r="L2157" s="12"/>
      <c r="M2157" s="12"/>
      <c r="N2157" s="12"/>
      <c r="O2157" s="12"/>
      <c r="P2157" s="12"/>
      <c r="Q2157" s="12"/>
      <c r="R2157" s="12"/>
      <c r="S2157" s="8"/>
      <c r="T2157" s="8"/>
    </row>
    <row r="2158" spans="1:20" ht="15" x14ac:dyDescent="0.2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5" x14ac:dyDescent="0.2">
      <c r="A2159" s="10"/>
      <c r="B2159" s="8"/>
      <c r="C2159" s="8"/>
      <c r="D2159" s="8"/>
      <c r="E2159" s="8"/>
      <c r="F2159" s="7"/>
      <c r="G2159" s="10"/>
      <c r="H2159" s="8"/>
      <c r="I2159" s="12"/>
      <c r="J2159" s="12"/>
      <c r="K2159" s="12"/>
      <c r="L2159" s="12"/>
      <c r="M2159" s="12"/>
      <c r="N2159" s="12"/>
      <c r="O2159" s="12"/>
      <c r="P2159" s="12"/>
      <c r="Q2159" s="12"/>
      <c r="R2159" s="8"/>
      <c r="S2159" s="8"/>
      <c r="T2159" s="8"/>
    </row>
    <row r="2160" spans="1:20" ht="15" x14ac:dyDescent="0.2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5" x14ac:dyDescent="0.2">
      <c r="A2161" s="10"/>
      <c r="B2161" s="8"/>
      <c r="C2161" s="8"/>
      <c r="D2161" s="8"/>
      <c r="E2161" s="8"/>
      <c r="F2161" s="4"/>
      <c r="G2161" s="10"/>
      <c r="H2161" s="8"/>
      <c r="I2161" s="12"/>
      <c r="J2161" s="12"/>
      <c r="K2161" s="12"/>
      <c r="L2161" s="12"/>
      <c r="M2161" s="12"/>
      <c r="N2161" s="8"/>
      <c r="O2161" s="12"/>
      <c r="P2161" s="12"/>
      <c r="Q2161" s="12"/>
      <c r="R2161" s="12"/>
      <c r="S2161" s="8"/>
      <c r="T2161" s="8"/>
    </row>
    <row r="2162" spans="1:20" ht="15" x14ac:dyDescent="0.2">
      <c r="A2162" s="10"/>
      <c r="B2162" s="8"/>
      <c r="C2162" s="8"/>
      <c r="D2162" s="8"/>
      <c r="E2162" s="8"/>
      <c r="F2162" s="4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5" x14ac:dyDescent="0.2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5" x14ac:dyDescent="0.2">
      <c r="A2164" s="10"/>
      <c r="B2164" s="8"/>
      <c r="C2164" s="8"/>
      <c r="D2164" s="8"/>
      <c r="E2164" s="8"/>
      <c r="F2164" s="7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5" x14ac:dyDescent="0.2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5" x14ac:dyDescent="0.2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5" x14ac:dyDescent="0.2">
      <c r="A2167" s="10"/>
      <c r="B2167" s="8"/>
      <c r="C2167" s="8"/>
      <c r="D2167" s="8"/>
      <c r="E2167" s="8"/>
      <c r="F2167" s="4"/>
      <c r="G2167" s="10"/>
      <c r="H2167" s="8"/>
      <c r="I2167" s="12"/>
      <c r="J2167" s="8"/>
      <c r="K2167" s="12"/>
      <c r="L2167" s="12"/>
      <c r="M2167" s="12"/>
      <c r="N2167" s="12"/>
      <c r="O2167" s="12"/>
      <c r="P2167" s="12"/>
      <c r="Q2167" s="12"/>
      <c r="R2167" s="12"/>
      <c r="S2167" s="8"/>
      <c r="T2167" s="8"/>
    </row>
    <row r="2168" spans="1:20" ht="15" x14ac:dyDescent="0.2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5" x14ac:dyDescent="0.2">
      <c r="A2169" s="10"/>
      <c r="B2169" s="8"/>
      <c r="C2169" s="8"/>
      <c r="D2169" s="8"/>
      <c r="E2169" s="8"/>
      <c r="F2169" s="7"/>
      <c r="G2169" s="10"/>
      <c r="H2169" s="8"/>
      <c r="I2169" s="12"/>
      <c r="J2169" s="12"/>
      <c r="K2169" s="12"/>
      <c r="L2169" s="12"/>
      <c r="M2169" s="12"/>
      <c r="N2169" s="8"/>
      <c r="O2169" s="12"/>
      <c r="P2169" s="12"/>
      <c r="Q2169" s="12"/>
      <c r="R2169" s="12"/>
      <c r="S2169" s="8"/>
      <c r="T2169" s="8"/>
    </row>
    <row r="2170" spans="1:20" ht="15" x14ac:dyDescent="0.2">
      <c r="A2170" s="10"/>
      <c r="B2170" s="8"/>
      <c r="C2170" s="8"/>
      <c r="D2170" s="8"/>
      <c r="E2170" s="8"/>
      <c r="F2170" s="4"/>
      <c r="G2170" s="10"/>
      <c r="H2170" s="8"/>
      <c r="I2170" s="8"/>
      <c r="J2170" s="12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5" x14ac:dyDescent="0.2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5" x14ac:dyDescent="0.2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5" x14ac:dyDescent="0.2">
      <c r="A2173" s="10"/>
      <c r="B2173" s="8"/>
      <c r="C2173" s="8"/>
      <c r="D2173" s="8"/>
      <c r="E2173" s="8"/>
      <c r="F2173" s="4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5" x14ac:dyDescent="0.2">
      <c r="A2174" s="10"/>
      <c r="B2174" s="8"/>
      <c r="C2174" s="8"/>
      <c r="D2174" s="8"/>
      <c r="E2174" s="8"/>
      <c r="F2174" s="4"/>
      <c r="G2174" s="10"/>
      <c r="H2174" s="8"/>
      <c r="I2174" s="12"/>
      <c r="J2174" s="12"/>
      <c r="K2174" s="12"/>
      <c r="L2174" s="12"/>
      <c r="M2174" s="12"/>
      <c r="N2174" s="12"/>
      <c r="O2174" s="12"/>
      <c r="P2174" s="12"/>
      <c r="Q2174" s="12"/>
      <c r="R2174" s="8"/>
      <c r="S2174" s="8"/>
      <c r="T2174" s="8"/>
    </row>
    <row r="2175" spans="1:20" ht="15" x14ac:dyDescent="0.2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5" x14ac:dyDescent="0.2">
      <c r="A2176" s="10"/>
      <c r="B2176" s="8"/>
      <c r="C2176" s="8"/>
      <c r="D2176" s="8"/>
      <c r="E2176" s="8"/>
      <c r="F2176" s="4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5" x14ac:dyDescent="0.2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5" x14ac:dyDescent="0.2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5" x14ac:dyDescent="0.2">
      <c r="A2179" s="10"/>
      <c r="B2179" s="8"/>
      <c r="C2179" s="8"/>
      <c r="D2179" s="8"/>
      <c r="E2179" s="8"/>
      <c r="F2179" s="7"/>
      <c r="G2179" s="10"/>
      <c r="H2179" s="8"/>
      <c r="I2179" s="12"/>
      <c r="J2179" s="8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5" x14ac:dyDescent="0.2">
      <c r="A2180" s="10"/>
      <c r="B2180" s="8"/>
      <c r="C2180" s="8"/>
      <c r="D2180" s="8"/>
      <c r="E2180" s="8"/>
      <c r="F2180" s="4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5" x14ac:dyDescent="0.2">
      <c r="A2181" s="10"/>
      <c r="B2181" s="8"/>
      <c r="C2181" s="8"/>
      <c r="D2181" s="8"/>
      <c r="E2181" s="8"/>
      <c r="F2181" s="4"/>
      <c r="G2181" s="10"/>
      <c r="H2181" s="8"/>
      <c r="I2181" s="12"/>
      <c r="J2181" s="12"/>
      <c r="K2181" s="12"/>
      <c r="L2181" s="12"/>
      <c r="M2181" s="12"/>
      <c r="N2181" s="8"/>
      <c r="O2181" s="12"/>
      <c r="P2181" s="12"/>
      <c r="Q2181" s="12"/>
      <c r="R2181" s="12"/>
      <c r="S2181" s="8"/>
      <c r="T2181" s="8"/>
    </row>
    <row r="2182" spans="1:20" ht="15" x14ac:dyDescent="0.2">
      <c r="A2182" s="10"/>
      <c r="B2182" s="8"/>
      <c r="C2182" s="8"/>
      <c r="D2182" s="8"/>
      <c r="E2182" s="8"/>
      <c r="F2182" s="7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5" x14ac:dyDescent="0.2">
      <c r="A2183" s="10"/>
      <c r="B2183" s="8"/>
      <c r="C2183" s="8"/>
      <c r="D2183" s="8"/>
      <c r="E2183" s="8"/>
      <c r="F2183" s="7"/>
      <c r="G2183" s="10"/>
      <c r="H2183" s="8"/>
      <c r="I2183" s="12"/>
      <c r="J2183" s="8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5" x14ac:dyDescent="0.2">
      <c r="A2184" s="10"/>
      <c r="B2184" s="8"/>
      <c r="C2184" s="8"/>
      <c r="D2184" s="8"/>
      <c r="E2184" s="8"/>
      <c r="F2184" s="4"/>
      <c r="G2184" s="10"/>
      <c r="H2184" s="8"/>
      <c r="I2184" s="8"/>
      <c r="J2184" s="12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5" x14ac:dyDescent="0.2">
      <c r="A2185" s="10"/>
      <c r="B2185" s="8"/>
      <c r="C2185" s="8"/>
      <c r="D2185" s="8"/>
      <c r="E2185" s="8"/>
      <c r="F2185" s="4"/>
      <c r="G2185" s="10"/>
      <c r="H2185" s="8"/>
      <c r="I2185" s="12"/>
      <c r="J2185" s="12"/>
      <c r="K2185" s="12"/>
      <c r="L2185" s="12"/>
      <c r="M2185" s="12"/>
      <c r="N2185" s="8"/>
      <c r="O2185" s="12"/>
      <c r="P2185" s="12"/>
      <c r="Q2185" s="12"/>
      <c r="R2185" s="12"/>
      <c r="S2185" s="8"/>
      <c r="T2185" s="8"/>
    </row>
    <row r="2186" spans="1:20" ht="15" x14ac:dyDescent="0.2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5" x14ac:dyDescent="0.2">
      <c r="A2187" s="10"/>
      <c r="B2187" s="8"/>
      <c r="C2187" s="8"/>
      <c r="D2187" s="8"/>
      <c r="E2187" s="8"/>
      <c r="F2187" s="7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5" x14ac:dyDescent="0.2">
      <c r="A2188" s="10"/>
      <c r="B2188" s="8"/>
      <c r="C2188" s="8"/>
      <c r="D2188" s="8"/>
      <c r="E2188" s="8"/>
      <c r="F2188" s="4"/>
      <c r="G2188" s="10"/>
      <c r="H2188" s="8"/>
      <c r="I2188" s="12"/>
      <c r="J2188" s="8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5" x14ac:dyDescent="0.2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5" x14ac:dyDescent="0.2">
      <c r="A2190" s="10"/>
      <c r="B2190" s="8"/>
      <c r="C2190" s="8"/>
      <c r="D2190" s="8"/>
      <c r="E2190" s="8"/>
      <c r="F2190" s="7"/>
      <c r="G2190" s="10"/>
      <c r="H2190" s="8"/>
      <c r="I2190" s="8"/>
      <c r="J2190" s="12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5" x14ac:dyDescent="0.2">
      <c r="A2191" s="10"/>
      <c r="B2191" s="8"/>
      <c r="C2191" s="8"/>
      <c r="D2191" s="8"/>
      <c r="E2191" s="8"/>
      <c r="F2191" s="4"/>
      <c r="G2191" s="10"/>
      <c r="H2191" s="8"/>
      <c r="I2191" s="12"/>
      <c r="J2191" s="12"/>
      <c r="K2191" s="12"/>
      <c r="L2191" s="12"/>
      <c r="M2191" s="12"/>
      <c r="N2191" s="8"/>
      <c r="O2191" s="12"/>
      <c r="P2191" s="12"/>
      <c r="Q2191" s="12"/>
      <c r="R2191" s="12"/>
      <c r="S2191" s="8"/>
      <c r="T2191" s="8"/>
    </row>
    <row r="2192" spans="1:20" ht="15" x14ac:dyDescent="0.2">
      <c r="A2192" s="10"/>
      <c r="B2192" s="8"/>
      <c r="C2192" s="8"/>
      <c r="D2192" s="8"/>
      <c r="E2192" s="8"/>
      <c r="F2192" s="7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5" x14ac:dyDescent="0.2">
      <c r="A2193" s="10"/>
      <c r="B2193" s="8"/>
      <c r="C2193" s="8"/>
      <c r="D2193" s="8"/>
      <c r="E2193" s="8"/>
      <c r="F2193" s="4"/>
      <c r="G2193" s="10"/>
      <c r="H2193" s="8"/>
      <c r="I2193" s="12"/>
      <c r="J2193" s="8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5" x14ac:dyDescent="0.2">
      <c r="A2194" s="10"/>
      <c r="B2194" s="8"/>
      <c r="C2194" s="8"/>
      <c r="D2194" s="8"/>
      <c r="E2194" s="8"/>
      <c r="F2194" s="4"/>
      <c r="G2194" s="10"/>
      <c r="H2194" s="8"/>
      <c r="I2194" s="12"/>
      <c r="J2194" s="12"/>
      <c r="K2194" s="12"/>
      <c r="L2194" s="12"/>
      <c r="M2194" s="12"/>
      <c r="N2194" s="8"/>
      <c r="O2194" s="12"/>
      <c r="P2194" s="12"/>
      <c r="Q2194" s="12"/>
      <c r="R2194" s="12"/>
      <c r="S2194" s="8"/>
      <c r="T2194" s="8"/>
    </row>
    <row r="2195" spans="1:20" ht="15" x14ac:dyDescent="0.2">
      <c r="A2195" s="10"/>
      <c r="B2195" s="8"/>
      <c r="C2195" s="8"/>
      <c r="D2195" s="8"/>
      <c r="E2195" s="8"/>
      <c r="F2195" s="9"/>
      <c r="G2195" s="10"/>
      <c r="H2195" s="8"/>
      <c r="I2195" s="8"/>
      <c r="J2195" s="12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5" x14ac:dyDescent="0.2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5" x14ac:dyDescent="0.2">
      <c r="A2197" s="10"/>
      <c r="B2197" s="8"/>
      <c r="C2197" s="8"/>
      <c r="D2197" s="8"/>
      <c r="E2197" s="8"/>
      <c r="F2197" s="7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5" x14ac:dyDescent="0.2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5" x14ac:dyDescent="0.2">
      <c r="A2199" s="10"/>
      <c r="B2199" s="8"/>
      <c r="C2199" s="8"/>
      <c r="D2199" s="8"/>
      <c r="E2199" s="8"/>
      <c r="F2199" s="4"/>
      <c r="G2199" s="10"/>
      <c r="H2199" s="8"/>
      <c r="I2199" s="12"/>
      <c r="J2199" s="8"/>
      <c r="K2199" s="12"/>
      <c r="L2199" s="12"/>
      <c r="M2199" s="12"/>
      <c r="N2199" s="12"/>
      <c r="O2199" s="12"/>
      <c r="P2199" s="12"/>
      <c r="Q2199" s="12"/>
      <c r="R2199" s="12"/>
      <c r="S2199" s="8"/>
      <c r="T2199" s="8"/>
    </row>
    <row r="2200" spans="1:20" ht="15" x14ac:dyDescent="0.2">
      <c r="A2200" s="10"/>
      <c r="B2200" s="8"/>
      <c r="C2200" s="8"/>
      <c r="D2200" s="8"/>
      <c r="E2200" s="8"/>
      <c r="F2200" s="7"/>
      <c r="G2200" s="10"/>
      <c r="H2200" s="8"/>
      <c r="I2200" s="12"/>
      <c r="J2200" s="12"/>
      <c r="K2200" s="12"/>
      <c r="L2200" s="12"/>
      <c r="M2200" s="12"/>
      <c r="N2200" s="8"/>
      <c r="O2200" s="12"/>
      <c r="P2200" s="12"/>
      <c r="Q2200" s="12"/>
      <c r="R2200" s="12"/>
      <c r="S2200" s="8"/>
      <c r="T2200" s="8"/>
    </row>
    <row r="2201" spans="1:20" ht="15" x14ac:dyDescent="0.2">
      <c r="A2201" s="10"/>
      <c r="B2201" s="8"/>
      <c r="C2201" s="8"/>
      <c r="D2201" s="8"/>
      <c r="E2201" s="8"/>
      <c r="F2201" s="4"/>
      <c r="G2201" s="10"/>
      <c r="H2201" s="60"/>
      <c r="I2201" s="61"/>
      <c r="J2201" s="12"/>
      <c r="K2201" s="12"/>
      <c r="L2201" s="12"/>
      <c r="M2201" s="12"/>
      <c r="N2201" s="12"/>
      <c r="O2201" s="12"/>
      <c r="P2201" s="8"/>
      <c r="Q2201" s="12"/>
      <c r="R2201" s="12"/>
      <c r="S2201" s="8"/>
      <c r="T2201" s="8"/>
    </row>
    <row r="2202" spans="1:20" ht="15" x14ac:dyDescent="0.2">
      <c r="A2202" s="10"/>
      <c r="B2202" s="8"/>
      <c r="C2202" s="8"/>
      <c r="D2202" s="8"/>
      <c r="E2202" s="8"/>
      <c r="F2202" s="9"/>
      <c r="G2202" s="10"/>
      <c r="H2202" s="8"/>
      <c r="I2202" s="12"/>
      <c r="J2202" s="12"/>
      <c r="K2202" s="12"/>
      <c r="L2202" s="12"/>
      <c r="M2202" s="12"/>
      <c r="N2202" s="12"/>
      <c r="O2202" s="12"/>
      <c r="P2202" s="12"/>
      <c r="Q2202" s="12"/>
      <c r="R2202" s="8"/>
      <c r="S2202" s="8"/>
      <c r="T2202" s="8"/>
    </row>
    <row r="2203" spans="1:20" ht="15" x14ac:dyDescent="0.2">
      <c r="A2203" s="10"/>
      <c r="B2203" s="8"/>
      <c r="C2203" s="8"/>
      <c r="D2203" s="8"/>
      <c r="E2203" s="8"/>
      <c r="F2203" s="4"/>
      <c r="G2203" s="10"/>
      <c r="H2203" s="8"/>
      <c r="I2203" s="8"/>
      <c r="J2203" s="12"/>
      <c r="K2203" s="12"/>
      <c r="L2203" s="12"/>
      <c r="M2203" s="12"/>
      <c r="N2203" s="12"/>
      <c r="O2203" s="12"/>
      <c r="P2203" s="12"/>
      <c r="Q2203" s="12"/>
      <c r="R2203" s="12"/>
      <c r="S2203" s="8"/>
      <c r="T2203" s="8"/>
    </row>
    <row r="2204" spans="1:20" ht="15" x14ac:dyDescent="0.2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5" x14ac:dyDescent="0.2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5" x14ac:dyDescent="0.2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5" x14ac:dyDescent="0.2">
      <c r="A2207" s="10"/>
      <c r="B2207" s="8"/>
      <c r="C2207" s="8"/>
      <c r="D2207" s="8"/>
      <c r="E2207" s="8"/>
      <c r="F2207" s="7"/>
      <c r="G2207" s="10"/>
      <c r="H2207" s="8"/>
      <c r="I2207" s="12"/>
      <c r="J2207" s="12"/>
      <c r="K2207" s="12"/>
      <c r="L2207" s="12"/>
      <c r="M2207" s="12"/>
      <c r="N2207" s="8"/>
      <c r="O2207" s="12"/>
      <c r="P2207" s="12"/>
      <c r="Q2207" s="12"/>
      <c r="R2207" s="12"/>
      <c r="S2207" s="8"/>
      <c r="T2207" s="8"/>
    </row>
    <row r="2208" spans="1:20" ht="15" x14ac:dyDescent="0.2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5" x14ac:dyDescent="0.2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5" x14ac:dyDescent="0.2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5" x14ac:dyDescent="0.2">
      <c r="A2211" s="10"/>
      <c r="B2211" s="8"/>
      <c r="C2211" s="8"/>
      <c r="D2211" s="8"/>
      <c r="E2211" s="8"/>
      <c r="F2211" s="4"/>
      <c r="G2211" s="10"/>
      <c r="H2211" s="8"/>
      <c r="I2211" s="8"/>
      <c r="J2211" s="12"/>
      <c r="K2211" s="12"/>
      <c r="L2211" s="12"/>
      <c r="M2211" s="12"/>
      <c r="N2211" s="12"/>
      <c r="O2211" s="12"/>
      <c r="P2211" s="12"/>
      <c r="Q2211" s="12"/>
      <c r="R2211" s="12"/>
      <c r="S2211" s="8"/>
      <c r="T2211" s="8"/>
    </row>
    <row r="2212" spans="1:20" ht="15" x14ac:dyDescent="0.2">
      <c r="A2212" s="10"/>
      <c r="B2212" s="8"/>
      <c r="C2212" s="8"/>
      <c r="D2212" s="8"/>
      <c r="E2212" s="8"/>
      <c r="F2212" s="4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5" x14ac:dyDescent="0.2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5" x14ac:dyDescent="0.2">
      <c r="A2214" s="10"/>
      <c r="B2214" s="8"/>
      <c r="C2214" s="8"/>
      <c r="D2214" s="8"/>
      <c r="E2214" s="8"/>
      <c r="F2214" s="7"/>
      <c r="G2214" s="10"/>
      <c r="H2214" s="8"/>
      <c r="I2214" s="12"/>
      <c r="J2214" s="12"/>
      <c r="K2214" s="12"/>
      <c r="L2214" s="12"/>
      <c r="M2214" s="12"/>
      <c r="N2214" s="8"/>
      <c r="O2214" s="12"/>
      <c r="P2214" s="12"/>
      <c r="Q2214" s="12"/>
      <c r="R2214" s="12"/>
      <c r="S2214" s="8"/>
      <c r="T2214" s="8"/>
    </row>
    <row r="2215" spans="1:20" ht="15" x14ac:dyDescent="0.2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5" x14ac:dyDescent="0.2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5" x14ac:dyDescent="0.2">
      <c r="A2217" s="10"/>
      <c r="B2217" s="8"/>
      <c r="C2217" s="8"/>
      <c r="D2217" s="8"/>
      <c r="E2217" s="8"/>
      <c r="F2217" s="7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5" x14ac:dyDescent="0.2">
      <c r="A2218" s="10"/>
      <c r="B2218" s="8"/>
      <c r="C2218" s="8"/>
      <c r="D2218" s="8"/>
      <c r="E2218" s="8"/>
      <c r="F2218" s="4"/>
      <c r="G2218" s="10"/>
      <c r="H2218" s="8"/>
      <c r="I2218" s="12"/>
      <c r="J2218" s="12"/>
      <c r="K2218" s="12"/>
      <c r="L2218" s="12"/>
      <c r="M2218" s="12"/>
      <c r="N2218" s="8"/>
      <c r="O2218" s="12"/>
      <c r="P2218" s="12"/>
      <c r="Q2218" s="12"/>
      <c r="R2218" s="12"/>
      <c r="S2218" s="8"/>
      <c r="T2218" s="8"/>
    </row>
    <row r="2219" spans="1:20" ht="15" x14ac:dyDescent="0.2">
      <c r="A2219" s="10"/>
      <c r="B2219" s="8"/>
      <c r="C2219" s="8"/>
      <c r="D2219" s="8"/>
      <c r="E2219" s="8"/>
      <c r="F2219" s="9"/>
      <c r="G2219" s="10"/>
      <c r="H2219" s="8"/>
      <c r="I2219" s="8"/>
      <c r="J2219" s="12"/>
      <c r="K2219" s="12"/>
      <c r="L2219" s="12"/>
      <c r="M2219" s="12"/>
      <c r="N2219" s="12"/>
      <c r="O2219" s="12"/>
      <c r="P2219" s="12"/>
      <c r="Q2219" s="12"/>
      <c r="R2219" s="12"/>
      <c r="S2219" s="8"/>
      <c r="T2219" s="8"/>
    </row>
    <row r="2220" spans="1:20" ht="15" x14ac:dyDescent="0.2">
      <c r="A2220" s="10"/>
      <c r="B2220" s="11"/>
      <c r="C2220" s="8"/>
      <c r="D2220" s="8"/>
      <c r="E2220" s="8"/>
      <c r="F2220" s="7"/>
      <c r="G2220" s="10"/>
      <c r="H2220" s="60"/>
      <c r="I2220" s="61"/>
      <c r="J2220" s="12"/>
      <c r="K2220" s="12"/>
      <c r="L2220" s="12"/>
      <c r="M2220" s="12"/>
      <c r="N2220" s="12"/>
      <c r="O2220" s="12"/>
      <c r="P2220" s="8"/>
      <c r="Q2220" s="12"/>
      <c r="R2220" s="12"/>
      <c r="S2220" s="8"/>
      <c r="T2220" s="8"/>
    </row>
    <row r="2221" spans="1:20" ht="15" x14ac:dyDescent="0.2">
      <c r="A2221" s="10"/>
      <c r="B2221" s="11"/>
      <c r="C2221" s="8"/>
      <c r="D2221" s="8"/>
      <c r="E2221" s="8"/>
      <c r="F2221" s="4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5" x14ac:dyDescent="0.2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5" x14ac:dyDescent="0.2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5" x14ac:dyDescent="0.2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5" x14ac:dyDescent="0.2">
      <c r="A2225" s="10"/>
      <c r="B2225" s="11"/>
      <c r="C2225" s="8"/>
      <c r="D2225" s="8"/>
      <c r="E2225" s="8"/>
      <c r="F2225" s="9"/>
      <c r="G2225" s="10"/>
      <c r="H2225" s="8"/>
      <c r="I2225" s="12"/>
      <c r="J2225" s="12"/>
      <c r="K2225" s="12"/>
      <c r="L2225" s="12"/>
      <c r="M2225" s="12"/>
      <c r="N2225" s="8"/>
      <c r="O2225" s="12"/>
      <c r="P2225" s="12"/>
      <c r="Q2225" s="12"/>
      <c r="R2225" s="12"/>
      <c r="S2225" s="8"/>
      <c r="T2225" s="8"/>
    </row>
    <row r="2226" spans="1:20" ht="15" x14ac:dyDescent="0.2">
      <c r="A2226" s="10"/>
      <c r="B2226" s="11"/>
      <c r="C2226" s="8"/>
      <c r="D2226" s="8"/>
      <c r="E2226" s="8"/>
      <c r="F2226" s="7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5" x14ac:dyDescent="0.2">
      <c r="A2227" s="10"/>
      <c r="B2227" s="11"/>
      <c r="C2227" s="8"/>
      <c r="D2227" s="8"/>
      <c r="E2227" s="8"/>
      <c r="F2227" s="4"/>
      <c r="G2227" s="10"/>
      <c r="H2227" s="8"/>
      <c r="I2227" s="12"/>
      <c r="J2227" s="12"/>
      <c r="K2227" s="12"/>
      <c r="L2227" s="8"/>
      <c r="M2227" s="8"/>
      <c r="N2227" s="12"/>
      <c r="O2227" s="12"/>
      <c r="P2227" s="12"/>
      <c r="Q2227" s="12"/>
      <c r="R2227" s="12"/>
      <c r="S2227" s="8"/>
      <c r="T2227" s="8"/>
    </row>
    <row r="2228" spans="1:20" ht="15" x14ac:dyDescent="0.2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60"/>
      <c r="L2228" s="61"/>
      <c r="M2228" s="12"/>
      <c r="N2228" s="12"/>
      <c r="O2228" s="12"/>
      <c r="P2228" s="12"/>
      <c r="Q2228" s="12"/>
      <c r="R2228" s="12"/>
      <c r="S2228" s="8"/>
      <c r="T2228" s="8"/>
    </row>
    <row r="2229" spans="1:20" ht="15" x14ac:dyDescent="0.2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5" x14ac:dyDescent="0.2">
      <c r="A2230" s="10"/>
      <c r="B2230" s="11"/>
      <c r="C2230" s="8"/>
      <c r="D2230" s="8"/>
      <c r="E2230" s="8"/>
      <c r="F2230" s="9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5" x14ac:dyDescent="0.2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5" x14ac:dyDescent="0.2">
      <c r="A2232" s="10"/>
      <c r="B2232" s="11"/>
      <c r="C2232" s="8"/>
      <c r="D2232" s="8"/>
      <c r="E2232" s="8"/>
      <c r="F2232" s="7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5" x14ac:dyDescent="0.2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5" x14ac:dyDescent="0.2">
      <c r="A2234" s="10"/>
      <c r="B2234" s="11"/>
      <c r="C2234" s="8"/>
      <c r="D2234" s="8"/>
      <c r="E2234" s="8"/>
      <c r="F2234" s="4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5" x14ac:dyDescent="0.2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5" x14ac:dyDescent="0.2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5" x14ac:dyDescent="0.2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5" x14ac:dyDescent="0.2">
      <c r="A2238" s="10"/>
      <c r="B2238" s="11"/>
      <c r="C2238" s="8"/>
      <c r="D2238" s="8"/>
      <c r="E2238" s="8"/>
      <c r="F2238" s="7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5" x14ac:dyDescent="0.2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5" x14ac:dyDescent="0.2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5" x14ac:dyDescent="0.2">
      <c r="A2241" s="10"/>
      <c r="B2241" s="11"/>
      <c r="C2241" s="8"/>
      <c r="D2241" s="8"/>
      <c r="E2241" s="8"/>
      <c r="F2241" s="7"/>
      <c r="G2241" s="10"/>
      <c r="H2241" s="8"/>
      <c r="I2241" s="12"/>
      <c r="J2241" s="8"/>
      <c r="K2241" s="8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5" x14ac:dyDescent="0.2">
      <c r="A2242" s="10"/>
      <c r="B2242" s="11"/>
      <c r="C2242" s="8"/>
      <c r="D2242" s="8"/>
      <c r="E2242" s="8"/>
      <c r="F2242" s="4"/>
      <c r="G2242" s="10"/>
      <c r="H2242" s="8"/>
      <c r="I2242" s="12"/>
      <c r="J2242" s="8"/>
      <c r="K2242" s="12"/>
      <c r="L2242" s="12"/>
      <c r="M2242" s="12"/>
      <c r="N2242" s="12"/>
      <c r="O2242" s="12"/>
      <c r="P2242" s="12"/>
      <c r="Q2242" s="12"/>
      <c r="R2242" s="12"/>
      <c r="S2242" s="8"/>
      <c r="T2242" s="8"/>
    </row>
    <row r="2243" spans="1:20" ht="15" x14ac:dyDescent="0.2">
      <c r="A2243" s="10"/>
      <c r="B2243" s="11"/>
      <c r="C2243" s="8"/>
      <c r="D2243" s="8"/>
      <c r="E2243" s="8"/>
      <c r="F2243" s="4"/>
      <c r="G2243" s="10"/>
      <c r="H2243" s="8"/>
      <c r="I2243" s="12"/>
      <c r="J2243" s="12"/>
      <c r="K2243" s="12"/>
      <c r="L2243" s="12"/>
      <c r="M2243" s="12"/>
      <c r="N2243" s="12"/>
      <c r="O2243" s="12"/>
      <c r="P2243" s="12"/>
      <c r="Q2243" s="12"/>
      <c r="R2243" s="8"/>
      <c r="S2243" s="8"/>
      <c r="T2243" s="8"/>
    </row>
    <row r="2244" spans="1:20" ht="15" x14ac:dyDescent="0.2">
      <c r="A2244" s="10"/>
      <c r="B2244" s="11"/>
      <c r="C2244" s="8"/>
      <c r="D2244" s="8"/>
      <c r="E2244" s="8"/>
      <c r="F2244" s="7"/>
      <c r="G2244" s="10"/>
      <c r="H2244" s="60"/>
      <c r="I2244" s="61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5" x14ac:dyDescent="0.2">
      <c r="A2245" s="10"/>
      <c r="B2245" s="11"/>
      <c r="C2245" s="8"/>
      <c r="D2245" s="8"/>
      <c r="E2245" s="8"/>
      <c r="F2245" s="4"/>
      <c r="G2245" s="10"/>
      <c r="H2245" s="60"/>
      <c r="I2245" s="61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5" x14ac:dyDescent="0.2">
      <c r="A2246" s="10"/>
      <c r="B2246" s="11"/>
      <c r="C2246" s="8"/>
      <c r="D2246" s="8"/>
      <c r="E2246" s="8"/>
      <c r="F2246" s="7"/>
      <c r="G2246" s="10"/>
      <c r="H2246" s="60"/>
      <c r="I2246" s="61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5" x14ac:dyDescent="0.2">
      <c r="A2247" s="10"/>
      <c r="B2247" s="11"/>
      <c r="C2247" s="8"/>
      <c r="D2247" s="8"/>
      <c r="E2247" s="8"/>
      <c r="F2247" s="4"/>
      <c r="G2247" s="10"/>
      <c r="H2247" s="60"/>
      <c r="I2247" s="61"/>
      <c r="J2247" s="12"/>
      <c r="K2247" s="12"/>
      <c r="L2247" s="12"/>
      <c r="M2247" s="12"/>
      <c r="N2247" s="12"/>
      <c r="O2247" s="12"/>
      <c r="P2247" s="8"/>
      <c r="Q2247" s="12"/>
      <c r="R2247" s="12"/>
      <c r="S2247" s="8"/>
      <c r="T2247" s="8"/>
    </row>
    <row r="2248" spans="1:20" ht="15" x14ac:dyDescent="0.2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5" x14ac:dyDescent="0.2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5" x14ac:dyDescent="0.2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5" x14ac:dyDescent="0.2">
      <c r="A2251" s="10"/>
      <c r="B2251" s="11"/>
      <c r="C2251" s="8"/>
      <c r="D2251" s="8"/>
      <c r="E2251" s="8"/>
      <c r="F2251" s="7"/>
      <c r="G2251" s="10"/>
      <c r="H2251" s="8"/>
      <c r="I2251" s="12"/>
      <c r="J2251" s="12"/>
      <c r="K2251" s="12"/>
      <c r="L2251" s="12"/>
      <c r="M2251" s="12"/>
      <c r="N2251" s="8"/>
      <c r="O2251" s="12"/>
      <c r="P2251" s="12"/>
      <c r="Q2251" s="12"/>
      <c r="R2251" s="12"/>
      <c r="S2251" s="8"/>
      <c r="T2251" s="8"/>
    </row>
    <row r="2252" spans="1:20" ht="15" x14ac:dyDescent="0.2">
      <c r="A2252" s="10"/>
      <c r="B2252" s="11"/>
      <c r="C2252" s="8"/>
      <c r="D2252" s="8"/>
      <c r="E2252" s="8"/>
      <c r="F2252" s="7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5" x14ac:dyDescent="0.2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5" x14ac:dyDescent="0.2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5" x14ac:dyDescent="0.2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5" x14ac:dyDescent="0.2">
      <c r="A2256" s="10"/>
      <c r="B2256" s="11"/>
      <c r="C2256" s="8"/>
      <c r="D2256" s="8"/>
      <c r="E2256" s="8"/>
      <c r="F2256" s="7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5" x14ac:dyDescent="0.2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5" x14ac:dyDescent="0.2">
      <c r="A2258" s="10"/>
      <c r="B2258" s="11"/>
      <c r="C2258" s="8"/>
      <c r="D2258" s="8"/>
      <c r="E2258" s="8"/>
      <c r="F2258" s="4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5" x14ac:dyDescent="0.2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5" x14ac:dyDescent="0.2">
      <c r="A2260" s="10"/>
      <c r="B2260" s="11"/>
      <c r="C2260" s="8"/>
      <c r="D2260" s="8"/>
      <c r="E2260" s="8"/>
      <c r="F2260" s="7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5" x14ac:dyDescent="0.2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5" x14ac:dyDescent="0.2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5" x14ac:dyDescent="0.2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5" x14ac:dyDescent="0.2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5" x14ac:dyDescent="0.2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5" x14ac:dyDescent="0.2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5" x14ac:dyDescent="0.2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5" x14ac:dyDescent="0.2">
      <c r="A2268" s="10"/>
      <c r="B2268" s="11"/>
      <c r="C2268" s="8"/>
      <c r="D2268" s="8"/>
      <c r="E2268" s="8"/>
      <c r="F2268" s="4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5" x14ac:dyDescent="0.2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12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5" x14ac:dyDescent="0.2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5" x14ac:dyDescent="0.2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5" x14ac:dyDescent="0.2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5" x14ac:dyDescent="0.2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5" x14ac:dyDescent="0.2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5" x14ac:dyDescent="0.2">
      <c r="A2275" s="10"/>
      <c r="B2275" s="11"/>
      <c r="C2275" s="8"/>
      <c r="D2275" s="8"/>
      <c r="E2275" s="8"/>
      <c r="F2275" s="7"/>
      <c r="G2275" s="10"/>
      <c r="H2275" s="8"/>
      <c r="I2275" s="12"/>
      <c r="J2275" s="8"/>
      <c r="K2275" s="8"/>
      <c r="L2275" s="12"/>
      <c r="M2275" s="12"/>
      <c r="N2275" s="12"/>
      <c r="O2275" s="12"/>
      <c r="P2275" s="12"/>
      <c r="Q2275" s="12"/>
      <c r="R2275" s="12"/>
      <c r="S2275" s="8"/>
      <c r="T2275" s="8"/>
    </row>
    <row r="2276" spans="1:20" ht="15" x14ac:dyDescent="0.2">
      <c r="A2276" s="10"/>
      <c r="B2276" s="8"/>
      <c r="C2276" s="8"/>
      <c r="D2276" s="8"/>
      <c r="E2276" s="8"/>
      <c r="F2276" s="4"/>
      <c r="G2276" s="10"/>
      <c r="H2276" s="60"/>
      <c r="I2276" s="61"/>
      <c r="J2276" s="12"/>
      <c r="K2276" s="12"/>
      <c r="L2276" s="12"/>
      <c r="M2276" s="12"/>
      <c r="N2276" s="12"/>
      <c r="O2276" s="12"/>
      <c r="P2276" s="8"/>
      <c r="Q2276" s="12"/>
      <c r="R2276" s="12"/>
      <c r="S2276" s="8"/>
      <c r="T2276" s="8"/>
    </row>
    <row r="2277" spans="1:20" ht="15" x14ac:dyDescent="0.2">
      <c r="A2277" s="10"/>
      <c r="B2277" s="8"/>
      <c r="C2277" s="8"/>
      <c r="D2277" s="8"/>
      <c r="E2277" s="8"/>
      <c r="F2277" s="4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5" x14ac:dyDescent="0.2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5" x14ac:dyDescent="0.2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5" x14ac:dyDescent="0.2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5" x14ac:dyDescent="0.2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5" x14ac:dyDescent="0.2">
      <c r="A2282" s="10"/>
      <c r="B2282" s="8"/>
      <c r="C2282" s="8"/>
      <c r="D2282" s="8"/>
      <c r="E2282" s="8"/>
      <c r="F2282" s="7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5" x14ac:dyDescent="0.2">
      <c r="A2283" s="10"/>
      <c r="B2283" s="8"/>
      <c r="C2283" s="8"/>
      <c r="D2283" s="8"/>
      <c r="E2283" s="8"/>
      <c r="F2283" s="4"/>
      <c r="G2283" s="10"/>
      <c r="H2283" s="8"/>
      <c r="I2283" s="12"/>
      <c r="J2283" s="12"/>
      <c r="K2283" s="12"/>
      <c r="L2283" s="12"/>
      <c r="M2283" s="12"/>
      <c r="N2283" s="8"/>
      <c r="O2283" s="12"/>
      <c r="P2283" s="12"/>
      <c r="Q2283" s="12"/>
      <c r="R2283" s="12"/>
      <c r="S2283" s="8"/>
      <c r="T2283" s="8"/>
    </row>
    <row r="2284" spans="1:20" ht="15" x14ac:dyDescent="0.2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0"/>
      <c r="L2284" s="61"/>
      <c r="M2284" s="12"/>
      <c r="N2284" s="12"/>
      <c r="O2284" s="12"/>
      <c r="P2284" s="12"/>
      <c r="Q2284" s="12"/>
      <c r="R2284" s="12"/>
      <c r="S2284" s="8"/>
      <c r="T2284" s="8"/>
    </row>
    <row r="2285" spans="1:20" ht="15" x14ac:dyDescent="0.2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0"/>
      <c r="L2285" s="61"/>
      <c r="M2285" s="12"/>
      <c r="N2285" s="12"/>
      <c r="O2285" s="12"/>
      <c r="P2285" s="12"/>
      <c r="Q2285" s="12"/>
      <c r="R2285" s="12"/>
      <c r="S2285" s="8"/>
      <c r="T2285" s="8"/>
    </row>
    <row r="2286" spans="1:20" ht="15" x14ac:dyDescent="0.2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60"/>
      <c r="L2286" s="61"/>
      <c r="M2286" s="12"/>
      <c r="N2286" s="12"/>
      <c r="O2286" s="12"/>
      <c r="P2286" s="12"/>
      <c r="Q2286" s="12"/>
      <c r="R2286" s="12"/>
      <c r="S2286" s="8"/>
      <c r="T2286" s="8"/>
    </row>
    <row r="2287" spans="1:20" ht="15" x14ac:dyDescent="0.2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5" x14ac:dyDescent="0.2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5" x14ac:dyDescent="0.2">
      <c r="A2289" s="10"/>
      <c r="B2289" s="8"/>
      <c r="C2289" s="8"/>
      <c r="D2289" s="8"/>
      <c r="E2289" s="8"/>
      <c r="F2289" s="7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5" x14ac:dyDescent="0.2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5" x14ac:dyDescent="0.2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5" x14ac:dyDescent="0.2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5" x14ac:dyDescent="0.2">
      <c r="A2293" s="10"/>
      <c r="B2293" s="8"/>
      <c r="C2293" s="8"/>
      <c r="D2293" s="8"/>
      <c r="E2293" s="8"/>
      <c r="F2293" s="4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5" x14ac:dyDescent="0.2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5" x14ac:dyDescent="0.2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5" x14ac:dyDescent="0.2">
      <c r="A2296" s="10"/>
      <c r="B2296" s="8"/>
      <c r="C2296" s="8"/>
      <c r="D2296" s="8"/>
      <c r="E2296" s="8"/>
      <c r="F2296" s="7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5" x14ac:dyDescent="0.2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5" x14ac:dyDescent="0.2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5" x14ac:dyDescent="0.2">
      <c r="A2299" s="10"/>
      <c r="B2299" s="8"/>
      <c r="C2299" s="8"/>
      <c r="D2299" s="8"/>
      <c r="E2299" s="8"/>
      <c r="F2299" s="4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5" x14ac:dyDescent="0.2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5" x14ac:dyDescent="0.2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5" x14ac:dyDescent="0.2">
      <c r="A2302" s="10"/>
      <c r="B2302" s="8"/>
      <c r="C2302" s="8"/>
      <c r="D2302" s="8"/>
      <c r="E2302" s="8"/>
      <c r="F2302" s="7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5" x14ac:dyDescent="0.2">
      <c r="A2303" s="10"/>
      <c r="B2303" s="8"/>
      <c r="C2303" s="8"/>
      <c r="D2303" s="8"/>
      <c r="E2303" s="8"/>
      <c r="F2303" s="4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5" x14ac:dyDescent="0.2">
      <c r="A2304" s="10"/>
      <c r="B2304" s="8"/>
      <c r="C2304" s="8"/>
      <c r="D2304" s="8"/>
      <c r="E2304" s="8"/>
      <c r="F2304" s="9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5" x14ac:dyDescent="0.2">
      <c r="A2305" s="10"/>
      <c r="B2305" s="8"/>
      <c r="C2305" s="8"/>
      <c r="D2305" s="8"/>
      <c r="E2305" s="8"/>
      <c r="F2305" s="7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5" x14ac:dyDescent="0.2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5" x14ac:dyDescent="0.2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5" x14ac:dyDescent="0.2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5" x14ac:dyDescent="0.2">
      <c r="A2309" s="10"/>
      <c r="B2309" s="8"/>
      <c r="C2309" s="8"/>
      <c r="D2309" s="8"/>
      <c r="E2309" s="8"/>
      <c r="F2309" s="7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5" x14ac:dyDescent="0.2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5" x14ac:dyDescent="0.2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5" x14ac:dyDescent="0.2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5" x14ac:dyDescent="0.2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12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5" x14ac:dyDescent="0.2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5" x14ac:dyDescent="0.2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5" x14ac:dyDescent="0.2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5" x14ac:dyDescent="0.2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5" x14ac:dyDescent="0.2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5" x14ac:dyDescent="0.2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5" x14ac:dyDescent="0.2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5" x14ac:dyDescent="0.2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5" x14ac:dyDescent="0.2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5" x14ac:dyDescent="0.2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5" x14ac:dyDescent="0.2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5" x14ac:dyDescent="0.2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5" x14ac:dyDescent="0.2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5" x14ac:dyDescent="0.2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5" x14ac:dyDescent="0.2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5" x14ac:dyDescent="0.2">
      <c r="A2329" s="10"/>
      <c r="B2329" s="8"/>
      <c r="C2329" s="8"/>
      <c r="D2329" s="8"/>
      <c r="E2329" s="8"/>
      <c r="F2329" s="7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5" x14ac:dyDescent="0.2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5" x14ac:dyDescent="0.2">
      <c r="A2331" s="10"/>
      <c r="B2331" s="8"/>
      <c r="C2331" s="8"/>
      <c r="D2331" s="8"/>
      <c r="E2331" s="8"/>
      <c r="F2331" s="4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5" x14ac:dyDescent="0.2">
      <c r="A2332" s="10"/>
      <c r="B2332" s="8"/>
      <c r="C2332" s="8"/>
      <c r="D2332" s="8"/>
      <c r="E2332" s="8"/>
      <c r="F2332" s="9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5" x14ac:dyDescent="0.2">
      <c r="A2333" s="10"/>
      <c r="B2333" s="8"/>
      <c r="C2333" s="8"/>
      <c r="D2333" s="8"/>
      <c r="E2333" s="8"/>
      <c r="F2333" s="7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5" x14ac:dyDescent="0.2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5" x14ac:dyDescent="0.2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5" x14ac:dyDescent="0.2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5" x14ac:dyDescent="0.2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5" x14ac:dyDescent="0.2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5" x14ac:dyDescent="0.2">
      <c r="A2339" s="10"/>
      <c r="B2339" s="8"/>
      <c r="C2339" s="8"/>
      <c r="D2339" s="8"/>
      <c r="E2339" s="8"/>
      <c r="F2339" s="4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5" x14ac:dyDescent="0.2">
      <c r="A2340" s="10"/>
      <c r="B2340" s="8"/>
      <c r="C2340" s="8"/>
      <c r="D2340" s="8"/>
      <c r="E2340" s="8"/>
      <c r="F2340" s="9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5" x14ac:dyDescent="0.2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5" x14ac:dyDescent="0.2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5" x14ac:dyDescent="0.2">
      <c r="A2343" s="10"/>
      <c r="B2343" s="8"/>
      <c r="C2343" s="8"/>
      <c r="D2343" s="8"/>
      <c r="E2343" s="8"/>
      <c r="F2343" s="4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5" x14ac:dyDescent="0.2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5" x14ac:dyDescent="0.2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5" x14ac:dyDescent="0.2">
      <c r="A2346" s="10"/>
      <c r="B2346" s="8"/>
      <c r="C2346" s="8"/>
      <c r="D2346" s="8"/>
      <c r="E2346" s="8"/>
      <c r="F2346" s="7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5" x14ac:dyDescent="0.2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5" x14ac:dyDescent="0.2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5" x14ac:dyDescent="0.2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5" x14ac:dyDescent="0.2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5" x14ac:dyDescent="0.2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5" x14ac:dyDescent="0.2">
      <c r="A2352" s="10"/>
      <c r="B2352" s="8"/>
      <c r="C2352" s="8"/>
      <c r="D2352" s="8"/>
      <c r="E2352" s="8"/>
      <c r="F2352" s="7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5" x14ac:dyDescent="0.2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5" x14ac:dyDescent="0.2">
      <c r="A2354" s="10"/>
      <c r="B2354" s="8"/>
      <c r="C2354" s="8"/>
      <c r="D2354" s="8"/>
      <c r="E2354" s="8"/>
      <c r="F2354" s="4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5" x14ac:dyDescent="0.2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5" x14ac:dyDescent="0.2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5" x14ac:dyDescent="0.2">
      <c r="A2357" s="10"/>
      <c r="B2357" s="8"/>
      <c r="C2357" s="8"/>
      <c r="D2357" s="8"/>
      <c r="E2357" s="8"/>
      <c r="F2357" s="9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5" x14ac:dyDescent="0.2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5" x14ac:dyDescent="0.2">
      <c r="A2359" s="10"/>
      <c r="B2359" s="8"/>
      <c r="C2359" s="8"/>
      <c r="D2359" s="8"/>
      <c r="E2359" s="8"/>
      <c r="F2359" s="7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5" x14ac:dyDescent="0.2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5" x14ac:dyDescent="0.2">
      <c r="A2361" s="10"/>
      <c r="B2361" s="8"/>
      <c r="C2361" s="8"/>
      <c r="D2361" s="8"/>
      <c r="E2361" s="8"/>
      <c r="F2361" s="4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5" x14ac:dyDescent="0.2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5" x14ac:dyDescent="0.2">
      <c r="A2363" s="10"/>
      <c r="B2363" s="8"/>
      <c r="C2363" s="8"/>
      <c r="D2363" s="8"/>
      <c r="E2363" s="8"/>
      <c r="F2363" s="9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5" x14ac:dyDescent="0.2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5" x14ac:dyDescent="0.2">
      <c r="A2365" s="10"/>
      <c r="B2365" s="8"/>
      <c r="C2365" s="8"/>
      <c r="D2365" s="8"/>
      <c r="E2365" s="8"/>
      <c r="F2365" s="7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5" x14ac:dyDescent="0.2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5" x14ac:dyDescent="0.2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5" x14ac:dyDescent="0.2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5" x14ac:dyDescent="0.2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5" x14ac:dyDescent="0.2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5" x14ac:dyDescent="0.2">
      <c r="A2371" s="10"/>
      <c r="B2371" s="8"/>
      <c r="C2371" s="8"/>
      <c r="D2371" s="8"/>
      <c r="E2371" s="8"/>
      <c r="F2371" s="7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5" x14ac:dyDescent="0.2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5" x14ac:dyDescent="0.2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5" x14ac:dyDescent="0.2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5" x14ac:dyDescent="0.2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5" x14ac:dyDescent="0.2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5" x14ac:dyDescent="0.2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5" x14ac:dyDescent="0.2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5" x14ac:dyDescent="0.2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5" x14ac:dyDescent="0.2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5" x14ac:dyDescent="0.2">
      <c r="A2381" s="10"/>
      <c r="B2381" s="8"/>
      <c r="C2381" s="8"/>
      <c r="D2381" s="8"/>
      <c r="E2381" s="8"/>
      <c r="F2381" s="7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5" x14ac:dyDescent="0.2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5" x14ac:dyDescent="0.2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5" x14ac:dyDescent="0.2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5" x14ac:dyDescent="0.2">
      <c r="A2385" s="10"/>
      <c r="B2385" s="8"/>
      <c r="C2385" s="8"/>
      <c r="D2385" s="8"/>
      <c r="E2385" s="8"/>
      <c r="F2385" s="4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5" x14ac:dyDescent="0.2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5" x14ac:dyDescent="0.2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5" x14ac:dyDescent="0.2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5" x14ac:dyDescent="0.2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5" x14ac:dyDescent="0.2">
      <c r="A2390" s="10"/>
      <c r="B2390" s="8"/>
      <c r="C2390" s="8"/>
      <c r="D2390" s="8"/>
      <c r="E2390" s="8"/>
      <c r="F2390" s="7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5" x14ac:dyDescent="0.2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5" x14ac:dyDescent="0.2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5" x14ac:dyDescent="0.2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5" x14ac:dyDescent="0.2">
      <c r="A2394" s="10"/>
      <c r="B2394" s="8"/>
      <c r="C2394" s="8"/>
      <c r="D2394" s="8"/>
      <c r="E2394" s="8"/>
      <c r="F2394" s="7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5" x14ac:dyDescent="0.2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5" x14ac:dyDescent="0.2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5" x14ac:dyDescent="0.2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5" x14ac:dyDescent="0.2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5" x14ac:dyDescent="0.2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5" x14ac:dyDescent="0.2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5" x14ac:dyDescent="0.2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5" x14ac:dyDescent="0.2">
      <c r="A2402" s="10"/>
      <c r="B2402" s="8"/>
      <c r="C2402" s="8"/>
      <c r="D2402" s="8"/>
      <c r="E2402" s="8"/>
      <c r="F2402" s="7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5" x14ac:dyDescent="0.2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5" x14ac:dyDescent="0.2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5" x14ac:dyDescent="0.2">
      <c r="A2405" s="10"/>
      <c r="B2405" s="8"/>
      <c r="C2405" s="8"/>
      <c r="D2405" s="8"/>
      <c r="E2405" s="8"/>
      <c r="F2405" s="4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5" x14ac:dyDescent="0.2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5" x14ac:dyDescent="0.2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5" x14ac:dyDescent="0.2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5" x14ac:dyDescent="0.2">
      <c r="A2409" s="10"/>
      <c r="B2409" s="8"/>
      <c r="C2409" s="8"/>
      <c r="D2409" s="8"/>
      <c r="E2409" s="8"/>
      <c r="F2409" s="7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5" x14ac:dyDescent="0.2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5" x14ac:dyDescent="0.2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5" x14ac:dyDescent="0.2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5" x14ac:dyDescent="0.2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5" x14ac:dyDescent="0.2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5" x14ac:dyDescent="0.2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5" x14ac:dyDescent="0.2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5" x14ac:dyDescent="0.2">
      <c r="A2417" s="10"/>
      <c r="B2417" s="8"/>
      <c r="C2417" s="8"/>
      <c r="D2417" s="8"/>
      <c r="E2417" s="8"/>
      <c r="F2417" s="7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5" x14ac:dyDescent="0.2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5" x14ac:dyDescent="0.2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5" x14ac:dyDescent="0.2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5" x14ac:dyDescent="0.2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5" x14ac:dyDescent="0.2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5" x14ac:dyDescent="0.2">
      <c r="A2423" s="10"/>
      <c r="B2423" s="8"/>
      <c r="C2423" s="8"/>
      <c r="D2423" s="8"/>
      <c r="E2423" s="8"/>
      <c r="F2423" s="7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5" x14ac:dyDescent="0.2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5" x14ac:dyDescent="0.2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5" x14ac:dyDescent="0.2">
      <c r="A2426" s="10"/>
      <c r="B2426" s="8"/>
      <c r="C2426" s="8"/>
      <c r="D2426" s="8"/>
      <c r="E2426" s="8"/>
      <c r="F2426" s="7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5" x14ac:dyDescent="0.2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5" x14ac:dyDescent="0.2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5" x14ac:dyDescent="0.2">
      <c r="A2429" s="10"/>
      <c r="B2429" s="8"/>
      <c r="C2429" s="8"/>
      <c r="D2429" s="8"/>
      <c r="E2429" s="8"/>
      <c r="F2429" s="7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5" x14ac:dyDescent="0.2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5" x14ac:dyDescent="0.2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5" x14ac:dyDescent="0.2">
      <c r="A2432" s="10"/>
      <c r="B2432" s="8"/>
      <c r="C2432" s="8"/>
      <c r="D2432" s="8"/>
      <c r="E2432" s="8"/>
      <c r="F2432" s="4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5" x14ac:dyDescent="0.2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5" x14ac:dyDescent="0.2">
      <c r="A2434" s="10"/>
      <c r="B2434" s="8"/>
      <c r="C2434" s="8"/>
      <c r="D2434" s="8"/>
      <c r="E2434" s="8"/>
      <c r="F2434" s="7"/>
      <c r="G2434" s="10"/>
      <c r="H2434" s="8"/>
      <c r="I2434" s="12"/>
      <c r="J2434" s="8"/>
      <c r="K2434" s="8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5" x14ac:dyDescent="0.2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5" x14ac:dyDescent="0.2">
      <c r="A2436" s="10"/>
      <c r="B2436" s="8"/>
      <c r="C2436" s="8"/>
      <c r="D2436" s="8"/>
      <c r="E2436" s="8"/>
      <c r="F2436" s="4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5" x14ac:dyDescent="0.2">
      <c r="A2437" s="10"/>
      <c r="B2437" s="8"/>
      <c r="C2437" s="8"/>
      <c r="D2437" s="8"/>
      <c r="E2437" s="8"/>
      <c r="F2437" s="7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5" x14ac:dyDescent="0.2">
      <c r="A2438" s="10"/>
      <c r="B2438" s="8"/>
      <c r="C2438" s="8"/>
      <c r="D2438" s="8"/>
      <c r="E2438" s="8"/>
      <c r="F2438" s="9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5" x14ac:dyDescent="0.2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5" x14ac:dyDescent="0.2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5" x14ac:dyDescent="0.2">
      <c r="A2441" s="10"/>
      <c r="B2441" s="8"/>
      <c r="C2441" s="8"/>
      <c r="D2441" s="8"/>
      <c r="E2441" s="8"/>
      <c r="F2441" s="4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5" x14ac:dyDescent="0.2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5" x14ac:dyDescent="0.2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5" x14ac:dyDescent="0.2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5" x14ac:dyDescent="0.2">
      <c r="A2445" s="10"/>
      <c r="B2445" s="8"/>
      <c r="C2445" s="8"/>
      <c r="D2445" s="8"/>
      <c r="E2445" s="8"/>
      <c r="F2445" s="7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5" x14ac:dyDescent="0.2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5" x14ac:dyDescent="0.2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5" x14ac:dyDescent="0.2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5" x14ac:dyDescent="0.2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5" x14ac:dyDescent="0.2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5" x14ac:dyDescent="0.2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5" x14ac:dyDescent="0.2">
      <c r="A2452" s="10"/>
      <c r="B2452" s="8"/>
      <c r="C2452" s="8"/>
      <c r="D2452" s="8"/>
      <c r="E2452" s="8"/>
      <c r="F2452" s="4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5" x14ac:dyDescent="0.2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5" x14ac:dyDescent="0.2">
      <c r="A2454" s="10"/>
      <c r="B2454" s="8"/>
      <c r="C2454" s="8"/>
      <c r="D2454" s="8"/>
      <c r="E2454" s="8"/>
      <c r="F2454" s="7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5" x14ac:dyDescent="0.2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5" x14ac:dyDescent="0.2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5" x14ac:dyDescent="0.2">
      <c r="A2457" s="10"/>
      <c r="B2457" s="8"/>
      <c r="C2457" s="8"/>
      <c r="D2457" s="8"/>
      <c r="E2457" s="8"/>
      <c r="F2457" s="4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5" x14ac:dyDescent="0.2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8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5" x14ac:dyDescent="0.2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5" x14ac:dyDescent="0.2">
      <c r="A2460" s="10"/>
      <c r="B2460" s="8"/>
      <c r="C2460" s="8"/>
      <c r="D2460" s="8"/>
      <c r="E2460" s="8"/>
      <c r="F2460" s="7"/>
      <c r="G2460" s="10"/>
      <c r="H2460" s="8"/>
      <c r="I2460" s="12"/>
      <c r="J2460" s="8"/>
      <c r="K2460" s="12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5" x14ac:dyDescent="0.2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5" x14ac:dyDescent="0.2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5" x14ac:dyDescent="0.2">
      <c r="A2463" s="10"/>
      <c r="B2463" s="8"/>
      <c r="C2463" s="8"/>
      <c r="D2463" s="8"/>
      <c r="E2463" s="8"/>
      <c r="F2463" s="7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5" x14ac:dyDescent="0.2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5" x14ac:dyDescent="0.2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5" x14ac:dyDescent="0.2">
      <c r="A2466" s="10"/>
      <c r="B2466" s="8"/>
      <c r="C2466" s="8"/>
      <c r="D2466" s="8"/>
      <c r="E2466" s="8"/>
      <c r="F2466" s="4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5" x14ac:dyDescent="0.2">
      <c r="A2467" s="10"/>
      <c r="B2467" s="8"/>
      <c r="C2467" s="8"/>
      <c r="D2467" s="8"/>
      <c r="E2467" s="8"/>
      <c r="F2467" s="9"/>
      <c r="G2467" s="10"/>
      <c r="H2467" s="8"/>
      <c r="I2467" s="12"/>
      <c r="J2467" s="8"/>
      <c r="K2467" s="12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5" x14ac:dyDescent="0.2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5" x14ac:dyDescent="0.2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5" x14ac:dyDescent="0.2">
      <c r="A2470" s="10"/>
      <c r="B2470" s="8"/>
      <c r="C2470" s="8"/>
      <c r="D2470" s="8"/>
      <c r="E2470" s="8"/>
      <c r="F2470" s="7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5" x14ac:dyDescent="0.2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5" x14ac:dyDescent="0.2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5" x14ac:dyDescent="0.2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5" x14ac:dyDescent="0.2">
      <c r="A2474" s="10"/>
      <c r="B2474" s="8"/>
      <c r="C2474" s="8"/>
      <c r="D2474" s="8"/>
      <c r="E2474" s="8"/>
      <c r="F2474" s="7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5" x14ac:dyDescent="0.2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5" x14ac:dyDescent="0.2">
      <c r="A2476" s="10"/>
      <c r="B2476" s="8"/>
      <c r="C2476" s="8"/>
      <c r="D2476" s="8"/>
      <c r="E2476" s="8"/>
      <c r="F2476" s="4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5" x14ac:dyDescent="0.2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5" x14ac:dyDescent="0.2">
      <c r="A2478" s="10"/>
      <c r="B2478" s="8"/>
      <c r="C2478" s="8"/>
      <c r="D2478" s="8"/>
      <c r="E2478" s="8"/>
      <c r="F2478" s="7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5" x14ac:dyDescent="0.2">
      <c r="A2479" s="10"/>
      <c r="B2479" s="8"/>
      <c r="C2479" s="8"/>
      <c r="D2479" s="8"/>
      <c r="E2479" s="8"/>
      <c r="F2479" s="9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5" x14ac:dyDescent="0.2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5" x14ac:dyDescent="0.2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5" x14ac:dyDescent="0.2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5" x14ac:dyDescent="0.2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5" x14ac:dyDescent="0.2">
      <c r="A2484" s="10"/>
      <c r="B2484" s="8"/>
      <c r="C2484" s="8"/>
      <c r="D2484" s="8"/>
      <c r="E2484" s="8"/>
      <c r="F2484" s="4"/>
      <c r="G2484" s="10"/>
      <c r="H2484" s="8"/>
      <c r="I2484" s="12"/>
      <c r="J2484" s="8"/>
      <c r="K2484" s="12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5" x14ac:dyDescent="0.2">
      <c r="A2485" s="10"/>
      <c r="B2485" s="8"/>
      <c r="C2485" s="8"/>
      <c r="D2485" s="8"/>
      <c r="E2485" s="8"/>
      <c r="F2485" s="7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5" x14ac:dyDescent="0.2">
      <c r="A2486" s="10"/>
      <c r="B2486" s="8"/>
      <c r="C2486" s="8"/>
      <c r="D2486" s="8"/>
      <c r="E2486" s="8"/>
      <c r="F2486" s="9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5" x14ac:dyDescent="0.2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5" x14ac:dyDescent="0.2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5" x14ac:dyDescent="0.2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5" x14ac:dyDescent="0.2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5" x14ac:dyDescent="0.2">
      <c r="A2491" s="10"/>
      <c r="B2491" s="8"/>
      <c r="C2491" s="8"/>
      <c r="D2491" s="8"/>
      <c r="E2491" s="8"/>
      <c r="F2491" s="7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5" x14ac:dyDescent="0.2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5" x14ac:dyDescent="0.2">
      <c r="A2493" s="10"/>
      <c r="B2493" s="8"/>
      <c r="C2493" s="8"/>
      <c r="D2493" s="8"/>
      <c r="E2493" s="8"/>
      <c r="F2493" s="4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5" x14ac:dyDescent="0.2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8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5" x14ac:dyDescent="0.2">
      <c r="A2495" s="10"/>
      <c r="B2495" s="8"/>
      <c r="C2495" s="8"/>
      <c r="D2495" s="8"/>
      <c r="E2495" s="8"/>
      <c r="F2495" s="7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5" x14ac:dyDescent="0.2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12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5" x14ac:dyDescent="0.2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5" x14ac:dyDescent="0.2">
      <c r="A2498" s="10"/>
      <c r="B2498" s="8"/>
      <c r="C2498" s="8"/>
      <c r="D2498" s="8"/>
      <c r="E2498" s="8"/>
      <c r="F2498" s="4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5" x14ac:dyDescent="0.2">
      <c r="A2499" s="10"/>
      <c r="B2499" s="8"/>
      <c r="C2499" s="8"/>
      <c r="D2499" s="8"/>
      <c r="E2499" s="8"/>
      <c r="F2499" s="9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5" x14ac:dyDescent="0.2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5" x14ac:dyDescent="0.2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5" x14ac:dyDescent="0.2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5" x14ac:dyDescent="0.2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5" x14ac:dyDescent="0.2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5" x14ac:dyDescent="0.2">
      <c r="A2505" s="10"/>
      <c r="B2505" s="8"/>
      <c r="C2505" s="8"/>
      <c r="D2505" s="8"/>
      <c r="E2505" s="8"/>
      <c r="F2505" s="4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5" x14ac:dyDescent="0.2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12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5" x14ac:dyDescent="0.2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5" x14ac:dyDescent="0.2">
      <c r="A2508" s="10"/>
      <c r="B2508" s="8"/>
      <c r="C2508" s="8"/>
      <c r="D2508" s="8"/>
      <c r="E2508" s="8"/>
      <c r="F2508" s="4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5" x14ac:dyDescent="0.2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5" x14ac:dyDescent="0.2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5" x14ac:dyDescent="0.2">
      <c r="A2511" s="10"/>
      <c r="B2511" s="8"/>
      <c r="C2511" s="8"/>
      <c r="D2511" s="8"/>
      <c r="E2511" s="8"/>
      <c r="F2511" s="9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5" x14ac:dyDescent="0.2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5" x14ac:dyDescent="0.2">
      <c r="A2513" s="10"/>
      <c r="B2513" s="8"/>
      <c r="C2513" s="8"/>
      <c r="D2513" s="8"/>
      <c r="E2513" s="8"/>
      <c r="F2513" s="4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5" x14ac:dyDescent="0.2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5" x14ac:dyDescent="0.2">
      <c r="A2515" s="10"/>
      <c r="B2515" s="8"/>
      <c r="C2515" s="8"/>
      <c r="D2515" s="8"/>
      <c r="E2515" s="8"/>
      <c r="F2515" s="7"/>
      <c r="G2515" s="10"/>
      <c r="H2515" s="8"/>
      <c r="I2515" s="12"/>
      <c r="J2515" s="8"/>
      <c r="K2515" s="8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5" x14ac:dyDescent="0.2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5" x14ac:dyDescent="0.2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12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5" x14ac:dyDescent="0.2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5" x14ac:dyDescent="0.2">
      <c r="A2519" s="10"/>
      <c r="B2519" s="8"/>
      <c r="C2519" s="8"/>
      <c r="D2519" s="8"/>
      <c r="E2519" s="8"/>
      <c r="F2519" s="4"/>
      <c r="G2519" s="10"/>
      <c r="H2519" s="8"/>
      <c r="I2519" s="12"/>
      <c r="J2519" s="8"/>
      <c r="K2519" s="8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5" x14ac:dyDescent="0.2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5" x14ac:dyDescent="0.2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5" x14ac:dyDescent="0.2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5" x14ac:dyDescent="0.2">
      <c r="A2523" s="10"/>
      <c r="B2523" s="8"/>
      <c r="C2523" s="8"/>
      <c r="D2523" s="8"/>
      <c r="E2523" s="8"/>
      <c r="F2523" s="7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5" x14ac:dyDescent="0.2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5" x14ac:dyDescent="0.2">
      <c r="A2525" s="10"/>
      <c r="B2525" s="8"/>
      <c r="C2525" s="8"/>
      <c r="D2525" s="8"/>
      <c r="E2525" s="8"/>
      <c r="F2525" s="4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5" x14ac:dyDescent="0.2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8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5" x14ac:dyDescent="0.2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5" x14ac:dyDescent="0.2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5" x14ac:dyDescent="0.2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5" x14ac:dyDescent="0.2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5" x14ac:dyDescent="0.2">
      <c r="A2531" s="10"/>
      <c r="B2531" s="8"/>
      <c r="C2531" s="8"/>
      <c r="D2531" s="8"/>
      <c r="E2531" s="8"/>
      <c r="F2531" s="7"/>
      <c r="G2531" s="10"/>
      <c r="H2531" s="8"/>
      <c r="I2531" s="12"/>
      <c r="J2531" s="8"/>
      <c r="K2531" s="8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5" x14ac:dyDescent="0.2">
      <c r="A2532" s="10"/>
      <c r="B2532" s="8"/>
      <c r="C2532" s="8"/>
      <c r="D2532" s="8"/>
      <c r="E2532" s="8"/>
      <c r="F2532" s="4"/>
      <c r="G2532" s="10"/>
      <c r="H2532" s="8"/>
      <c r="I2532" s="12"/>
      <c r="J2532" s="8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5" x14ac:dyDescent="0.2">
      <c r="A2533" s="10"/>
      <c r="B2533" s="8"/>
      <c r="C2533" s="8"/>
      <c r="D2533" s="8"/>
      <c r="E2533" s="8"/>
      <c r="F2533" s="7"/>
      <c r="G2533" s="10"/>
      <c r="H2533" s="8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5" x14ac:dyDescent="0.2">
      <c r="A2534" s="10"/>
      <c r="B2534" s="8"/>
      <c r="C2534" s="8"/>
      <c r="D2534" s="8"/>
      <c r="E2534" s="8"/>
      <c r="F2534" s="7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5" x14ac:dyDescent="0.2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5" x14ac:dyDescent="0.2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5" x14ac:dyDescent="0.2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5" x14ac:dyDescent="0.2">
      <c r="A2538" s="10"/>
      <c r="B2538" s="8"/>
      <c r="C2538" s="8"/>
      <c r="D2538" s="8"/>
      <c r="E2538" s="8"/>
      <c r="F2538" s="7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5" x14ac:dyDescent="0.2">
      <c r="A2539" s="10"/>
      <c r="B2539" s="8"/>
      <c r="C2539" s="8"/>
      <c r="D2539" s="8"/>
      <c r="E2539" s="8"/>
      <c r="F2539" s="4"/>
      <c r="G2539" s="10"/>
      <c r="H2539" s="8"/>
      <c r="I2539" s="12"/>
      <c r="J2539" s="8"/>
      <c r="K2539" s="8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5" x14ac:dyDescent="0.2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5" x14ac:dyDescent="0.2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5" x14ac:dyDescent="0.2">
      <c r="A2542" s="10"/>
      <c r="B2542" s="8"/>
      <c r="C2542" s="8"/>
      <c r="D2542" s="8"/>
      <c r="E2542" s="8"/>
      <c r="F2542" s="4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5" x14ac:dyDescent="0.2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5" x14ac:dyDescent="0.2">
      <c r="A2544" s="10"/>
      <c r="B2544" s="8"/>
      <c r="C2544" s="8"/>
      <c r="D2544" s="8"/>
      <c r="E2544" s="8"/>
      <c r="F2544" s="9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5" x14ac:dyDescent="0.2">
      <c r="A2545" s="10"/>
      <c r="B2545" s="8"/>
      <c r="C2545" s="8"/>
      <c r="D2545" s="8"/>
      <c r="E2545" s="8"/>
      <c r="F2545" s="7"/>
      <c r="G2545" s="10"/>
      <c r="H2545" s="8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5" x14ac:dyDescent="0.2">
      <c r="A2546" s="10"/>
      <c r="B2546" s="8"/>
      <c r="C2546" s="8"/>
      <c r="D2546" s="8"/>
      <c r="E2546" s="8"/>
      <c r="F2546" s="4"/>
      <c r="G2546" s="10"/>
      <c r="H2546" s="8"/>
      <c r="I2546" s="8"/>
      <c r="J2546" s="12"/>
      <c r="K2546" s="12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5" x14ac:dyDescent="0.2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5" x14ac:dyDescent="0.2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5" x14ac:dyDescent="0.2">
      <c r="A2549" s="10"/>
      <c r="B2549" s="8"/>
      <c r="C2549" s="8"/>
      <c r="D2549" s="8"/>
      <c r="E2549" s="8"/>
      <c r="F2549" s="7"/>
      <c r="G2549" s="10"/>
      <c r="H2549" s="8"/>
      <c r="I2549" s="12"/>
      <c r="J2549" s="8"/>
      <c r="K2549" s="8"/>
      <c r="L2549" s="12"/>
      <c r="M2549" s="12"/>
      <c r="N2549" s="12"/>
      <c r="O2549" s="12"/>
      <c r="P2549" s="12"/>
      <c r="Q2549" s="12"/>
      <c r="R2549" s="12"/>
      <c r="S2549" s="8"/>
      <c r="T2549" s="8"/>
    </row>
    <row r="2550" spans="1:20" ht="15" x14ac:dyDescent="0.2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5" x14ac:dyDescent="0.2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5" x14ac:dyDescent="0.2">
      <c r="A2552" s="10"/>
      <c r="B2552" s="8"/>
      <c r="C2552" s="8"/>
      <c r="D2552" s="8"/>
      <c r="E2552" s="8"/>
      <c r="F2552" s="7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5" x14ac:dyDescent="0.2">
      <c r="A2553" s="10"/>
      <c r="B2553" s="8"/>
      <c r="C2553" s="8"/>
      <c r="D2553" s="8"/>
      <c r="E2553" s="8"/>
      <c r="F2553" s="4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5" x14ac:dyDescent="0.2">
      <c r="A2554" s="10"/>
      <c r="B2554" s="8"/>
      <c r="C2554" s="8"/>
      <c r="D2554" s="8"/>
      <c r="E2554" s="8"/>
      <c r="F2554" s="4"/>
      <c r="G2554" s="10"/>
      <c r="H2554" s="8"/>
      <c r="I2554" s="12"/>
      <c r="J2554" s="8"/>
      <c r="K2554" s="8"/>
      <c r="L2554" s="12"/>
      <c r="M2554" s="12"/>
      <c r="N2554" s="12"/>
      <c r="O2554" s="12"/>
      <c r="P2554" s="12"/>
      <c r="Q2554" s="12"/>
      <c r="R2554" s="12"/>
      <c r="S2554" s="8"/>
      <c r="T2554" s="8"/>
    </row>
    <row r="2555" spans="1:20" ht="15" x14ac:dyDescent="0.2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5" x14ac:dyDescent="0.2">
      <c r="A2556" s="10"/>
      <c r="B2556" s="8"/>
      <c r="C2556" s="8"/>
      <c r="D2556" s="8"/>
      <c r="E2556" s="8"/>
      <c r="F2556" s="7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5" x14ac:dyDescent="0.2">
      <c r="A2557" s="10"/>
      <c r="B2557" s="8"/>
      <c r="C2557" s="8"/>
      <c r="D2557" s="8"/>
      <c r="E2557" s="8"/>
      <c r="F2557" s="7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5" x14ac:dyDescent="0.2">
      <c r="A2558" s="10"/>
      <c r="B2558" s="8"/>
      <c r="C2558" s="8"/>
      <c r="D2558" s="8"/>
      <c r="E2558" s="8"/>
      <c r="F2558" s="4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5" x14ac:dyDescent="0.2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5" x14ac:dyDescent="0.2">
      <c r="A2560" s="10"/>
      <c r="B2560" s="8"/>
      <c r="C2560" s="8"/>
      <c r="D2560" s="8"/>
      <c r="E2560" s="8"/>
      <c r="F2560" s="7"/>
      <c r="G2560" s="10"/>
      <c r="H2560" s="8"/>
      <c r="I2560" s="12"/>
      <c r="J2560" s="12"/>
      <c r="K2560" s="12"/>
      <c r="L2560" s="12"/>
      <c r="M2560" s="12"/>
      <c r="N2560" s="8"/>
      <c r="O2560" s="12"/>
      <c r="P2560" s="12"/>
      <c r="Q2560" s="12"/>
      <c r="R2560" s="12"/>
      <c r="S2560" s="8"/>
      <c r="T2560" s="8"/>
    </row>
    <row r="2561" spans="1:20" ht="15" x14ac:dyDescent="0.2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8"/>
      <c r="L2561" s="12"/>
      <c r="M2561" s="12"/>
      <c r="N2561" s="12"/>
      <c r="O2561" s="12"/>
      <c r="P2561" s="12"/>
      <c r="Q2561" s="12"/>
      <c r="R2561" s="12"/>
      <c r="S2561" s="8"/>
      <c r="T2561" s="8"/>
    </row>
    <row r="2562" spans="1:20" ht="15" x14ac:dyDescent="0.2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0"/>
      <c r="L2562" s="61"/>
      <c r="M2562" s="12"/>
      <c r="N2562" s="12"/>
      <c r="O2562" s="12"/>
      <c r="P2562" s="12"/>
      <c r="Q2562" s="12"/>
      <c r="R2562" s="12"/>
      <c r="S2562" s="8"/>
      <c r="T2562" s="8"/>
    </row>
    <row r="2563" spans="1:20" ht="15" x14ac:dyDescent="0.2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60"/>
      <c r="L2563" s="61"/>
      <c r="M2563" s="12"/>
      <c r="N2563" s="12"/>
      <c r="O2563" s="12"/>
      <c r="P2563" s="12"/>
      <c r="Q2563" s="12"/>
      <c r="R2563" s="12"/>
      <c r="S2563" s="8"/>
      <c r="T2563" s="8"/>
    </row>
    <row r="2564" spans="1:20" ht="15" x14ac:dyDescent="0.2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5" x14ac:dyDescent="0.2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5" x14ac:dyDescent="0.2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5" x14ac:dyDescent="0.2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5" x14ac:dyDescent="0.2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5" x14ac:dyDescent="0.2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5" x14ac:dyDescent="0.2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5" x14ac:dyDescent="0.2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8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5" x14ac:dyDescent="0.2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5" x14ac:dyDescent="0.2">
      <c r="A2573" s="10"/>
      <c r="B2573" s="8"/>
      <c r="C2573" s="8"/>
      <c r="D2573" s="8"/>
      <c r="E2573" s="8"/>
      <c r="F2573" s="7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5" x14ac:dyDescent="0.2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5" x14ac:dyDescent="0.2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5" x14ac:dyDescent="0.2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5" x14ac:dyDescent="0.2">
      <c r="A2577" s="10"/>
      <c r="B2577" s="8"/>
      <c r="C2577" s="8"/>
      <c r="D2577" s="8"/>
      <c r="E2577" s="8"/>
      <c r="F2577" s="4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5" x14ac:dyDescent="0.2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5" x14ac:dyDescent="0.2">
      <c r="A2579" s="10"/>
      <c r="B2579" s="8"/>
      <c r="C2579" s="8"/>
      <c r="D2579" s="8"/>
      <c r="E2579" s="8"/>
      <c r="F2579" s="9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5" x14ac:dyDescent="0.2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5" x14ac:dyDescent="0.2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5" x14ac:dyDescent="0.2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5" x14ac:dyDescent="0.2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5" x14ac:dyDescent="0.2">
      <c r="A2584" s="10"/>
      <c r="B2584" s="8"/>
      <c r="C2584" s="8"/>
      <c r="D2584" s="8"/>
      <c r="E2584" s="8"/>
      <c r="F2584" s="7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5" x14ac:dyDescent="0.2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5" x14ac:dyDescent="0.2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5" x14ac:dyDescent="0.2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5" x14ac:dyDescent="0.2">
      <c r="A2588" s="10"/>
      <c r="B2588" s="8"/>
      <c r="C2588" s="8"/>
      <c r="D2588" s="8"/>
      <c r="E2588" s="8"/>
      <c r="F2588" s="4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5" x14ac:dyDescent="0.2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5" x14ac:dyDescent="0.2">
      <c r="A2590" s="10"/>
      <c r="B2590" s="8"/>
      <c r="C2590" s="8"/>
      <c r="D2590" s="8"/>
      <c r="E2590" s="8"/>
      <c r="F2590" s="7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5" x14ac:dyDescent="0.2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5" x14ac:dyDescent="0.2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5" x14ac:dyDescent="0.2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5" x14ac:dyDescent="0.2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5" x14ac:dyDescent="0.2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5" x14ac:dyDescent="0.2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5" x14ac:dyDescent="0.2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5" x14ac:dyDescent="0.2">
      <c r="A2598" s="10"/>
      <c r="B2598" s="8"/>
      <c r="C2598" s="8"/>
      <c r="D2598" s="8"/>
      <c r="E2598" s="8"/>
      <c r="F2598" s="7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5" x14ac:dyDescent="0.2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5" x14ac:dyDescent="0.2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5" x14ac:dyDescent="0.2">
      <c r="A2601" s="10"/>
      <c r="B2601" s="8"/>
      <c r="C2601" s="8"/>
      <c r="D2601" s="8"/>
      <c r="E2601" s="8"/>
      <c r="F2601" s="7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5" x14ac:dyDescent="0.2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5" x14ac:dyDescent="0.2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5" x14ac:dyDescent="0.2">
      <c r="A2604" s="10"/>
      <c r="B2604" s="8"/>
      <c r="C2604" s="8"/>
      <c r="D2604" s="8"/>
      <c r="E2604" s="8"/>
      <c r="F2604" s="7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5" x14ac:dyDescent="0.2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5" x14ac:dyDescent="0.2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5" x14ac:dyDescent="0.2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5" x14ac:dyDescent="0.2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5" x14ac:dyDescent="0.2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5" x14ac:dyDescent="0.2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5" x14ac:dyDescent="0.2">
      <c r="A2611" s="10"/>
      <c r="B2611" s="8"/>
      <c r="C2611" s="8"/>
      <c r="D2611" s="8"/>
      <c r="E2611" s="8"/>
      <c r="F2611" s="7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5" x14ac:dyDescent="0.2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5" x14ac:dyDescent="0.2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5" x14ac:dyDescent="0.2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5" x14ac:dyDescent="0.2">
      <c r="A2615" s="10"/>
      <c r="B2615" s="8"/>
      <c r="C2615" s="8"/>
      <c r="D2615" s="8"/>
      <c r="E2615" s="8"/>
      <c r="F2615" s="4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5" x14ac:dyDescent="0.2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5" x14ac:dyDescent="0.2">
      <c r="A2617" s="10"/>
      <c r="B2617" s="8"/>
      <c r="C2617" s="8"/>
      <c r="D2617" s="8"/>
      <c r="E2617" s="8"/>
      <c r="F2617" s="7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5" x14ac:dyDescent="0.2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5" x14ac:dyDescent="0.2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5" x14ac:dyDescent="0.2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5" x14ac:dyDescent="0.2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5" x14ac:dyDescent="0.2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5" x14ac:dyDescent="0.2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5" x14ac:dyDescent="0.2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5" x14ac:dyDescent="0.2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5" x14ac:dyDescent="0.2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5" x14ac:dyDescent="0.2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5" x14ac:dyDescent="0.2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5" x14ac:dyDescent="0.2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5" x14ac:dyDescent="0.2">
      <c r="A2630" s="10"/>
      <c r="B2630" s="8"/>
      <c r="C2630" s="8"/>
      <c r="D2630" s="8"/>
      <c r="E2630" s="8"/>
      <c r="F2630" s="4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5" x14ac:dyDescent="0.2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5" x14ac:dyDescent="0.2">
      <c r="A2632" s="10"/>
      <c r="B2632" s="8"/>
      <c r="C2632" s="8"/>
      <c r="D2632" s="8"/>
      <c r="E2632" s="8"/>
      <c r="F2632" s="7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5" x14ac:dyDescent="0.2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5" x14ac:dyDescent="0.2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5" x14ac:dyDescent="0.2">
      <c r="A2635" s="10"/>
      <c r="B2635" s="8"/>
      <c r="C2635" s="8"/>
      <c r="D2635" s="8"/>
      <c r="E2635" s="8"/>
      <c r="F2635" s="7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5" x14ac:dyDescent="0.2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5" x14ac:dyDescent="0.2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5" x14ac:dyDescent="0.2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5" x14ac:dyDescent="0.2">
      <c r="A2639" s="10"/>
      <c r="B2639" s="8"/>
      <c r="C2639" s="8"/>
      <c r="D2639" s="8"/>
      <c r="E2639" s="8"/>
      <c r="F2639" s="4"/>
      <c r="G2639" s="10"/>
      <c r="H2639" s="8"/>
      <c r="I2639" s="8"/>
      <c r="J2639" s="12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5" x14ac:dyDescent="0.2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5" x14ac:dyDescent="0.2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5" x14ac:dyDescent="0.2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12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5" x14ac:dyDescent="0.2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5" x14ac:dyDescent="0.2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5" x14ac:dyDescent="0.2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5" x14ac:dyDescent="0.2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5" x14ac:dyDescent="0.2">
      <c r="A2647" s="10"/>
      <c r="B2647" s="8"/>
      <c r="C2647" s="8"/>
      <c r="D2647" s="8"/>
      <c r="E2647" s="8"/>
      <c r="F2647" s="7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5" x14ac:dyDescent="0.2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8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5" x14ac:dyDescent="0.2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5" x14ac:dyDescent="0.2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5" x14ac:dyDescent="0.2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5" x14ac:dyDescent="0.2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5" x14ac:dyDescent="0.2">
      <c r="A2653" s="10"/>
      <c r="B2653" s="8"/>
      <c r="C2653" s="8"/>
      <c r="D2653" s="8"/>
      <c r="E2653" s="8"/>
      <c r="F2653" s="4"/>
      <c r="G2653" s="10"/>
      <c r="H2653" s="8"/>
      <c r="I2653" s="12"/>
      <c r="J2653" s="8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5" x14ac:dyDescent="0.2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5" x14ac:dyDescent="0.2">
      <c r="A2655" s="10"/>
      <c r="B2655" s="8"/>
      <c r="C2655" s="8"/>
      <c r="D2655" s="8"/>
      <c r="E2655" s="8"/>
      <c r="F2655" s="4"/>
      <c r="G2655" s="10"/>
      <c r="H2655" s="8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5" x14ac:dyDescent="0.2">
      <c r="A2656" s="10"/>
      <c r="B2656" s="8"/>
      <c r="C2656" s="8"/>
      <c r="D2656" s="8"/>
      <c r="E2656" s="8"/>
      <c r="F2656" s="4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5" x14ac:dyDescent="0.2">
      <c r="A2657" s="10"/>
      <c r="B2657" s="8"/>
      <c r="C2657" s="8"/>
      <c r="D2657" s="8"/>
      <c r="E2657" s="8"/>
      <c r="F2657" s="7"/>
      <c r="G2657" s="10"/>
      <c r="H2657" s="8"/>
      <c r="I2657" s="8"/>
      <c r="J2657" s="12"/>
      <c r="K2657" s="12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5" x14ac:dyDescent="0.2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5" x14ac:dyDescent="0.2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5" x14ac:dyDescent="0.2">
      <c r="A2660" s="10"/>
      <c r="B2660" s="8"/>
      <c r="C2660" s="8"/>
      <c r="D2660" s="8"/>
      <c r="E2660" s="8"/>
      <c r="F2660" s="7"/>
      <c r="G2660" s="10"/>
      <c r="H2660" s="8"/>
      <c r="I2660" s="12"/>
      <c r="J2660" s="8"/>
      <c r="K2660" s="12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5" x14ac:dyDescent="0.2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5" x14ac:dyDescent="0.2">
      <c r="A2662" s="10"/>
      <c r="B2662" s="8"/>
      <c r="C2662" s="8"/>
      <c r="D2662" s="8"/>
      <c r="E2662" s="8"/>
      <c r="F2662" s="4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5" x14ac:dyDescent="0.2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5" x14ac:dyDescent="0.2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5" x14ac:dyDescent="0.2">
      <c r="A2665" s="10"/>
      <c r="B2665" s="8"/>
      <c r="C2665" s="8"/>
      <c r="D2665" s="8"/>
      <c r="E2665" s="8"/>
      <c r="F2665" s="4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5" x14ac:dyDescent="0.2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5" x14ac:dyDescent="0.2">
      <c r="A2667" s="10"/>
      <c r="B2667" s="8"/>
      <c r="C2667" s="8"/>
      <c r="D2667" s="8"/>
      <c r="E2667" s="8"/>
      <c r="F2667" s="7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5" x14ac:dyDescent="0.2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5" x14ac:dyDescent="0.2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5" x14ac:dyDescent="0.2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5" x14ac:dyDescent="0.2">
      <c r="A2671" s="10"/>
      <c r="B2671" s="8"/>
      <c r="C2671" s="8"/>
      <c r="D2671" s="8"/>
      <c r="E2671" s="8"/>
      <c r="F2671" s="7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5" x14ac:dyDescent="0.2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5" x14ac:dyDescent="0.2">
      <c r="A2673" s="10"/>
      <c r="B2673" s="8"/>
      <c r="C2673" s="8"/>
      <c r="D2673" s="8"/>
      <c r="E2673" s="8"/>
      <c r="F2673" s="4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5" x14ac:dyDescent="0.2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5" x14ac:dyDescent="0.2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5" x14ac:dyDescent="0.2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5" x14ac:dyDescent="0.2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5" x14ac:dyDescent="0.2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5" x14ac:dyDescent="0.2">
      <c r="A2679" s="10"/>
      <c r="B2679" s="8"/>
      <c r="C2679" s="8"/>
      <c r="D2679" s="8"/>
      <c r="E2679" s="8"/>
      <c r="F2679" s="7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5" x14ac:dyDescent="0.2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5" x14ac:dyDescent="0.2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5" x14ac:dyDescent="0.2">
      <c r="A2682" s="10"/>
      <c r="B2682" s="8"/>
      <c r="C2682" s="8"/>
      <c r="D2682" s="8"/>
      <c r="E2682" s="8"/>
      <c r="F2682" s="4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5" x14ac:dyDescent="0.2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5" x14ac:dyDescent="0.2">
      <c r="A2684" s="10"/>
      <c r="B2684" s="8"/>
      <c r="C2684" s="8"/>
      <c r="D2684" s="8"/>
      <c r="E2684" s="8"/>
      <c r="F2684" s="9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5" x14ac:dyDescent="0.2">
      <c r="A2685" s="10"/>
      <c r="B2685" s="8"/>
      <c r="C2685" s="8"/>
      <c r="D2685" s="8"/>
      <c r="E2685" s="8"/>
      <c r="F2685" s="7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5" x14ac:dyDescent="0.2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5" x14ac:dyDescent="0.2">
      <c r="A2687" s="10"/>
      <c r="B2687" s="8"/>
      <c r="C2687" s="8"/>
      <c r="D2687" s="8"/>
      <c r="E2687" s="8"/>
      <c r="F2687" s="9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5" x14ac:dyDescent="0.2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5" x14ac:dyDescent="0.2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5" x14ac:dyDescent="0.2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5" x14ac:dyDescent="0.2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5" x14ac:dyDescent="0.2">
      <c r="A2692" s="10"/>
      <c r="B2692" s="8"/>
      <c r="C2692" s="8"/>
      <c r="D2692" s="8"/>
      <c r="E2692" s="8"/>
      <c r="F2692" s="4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5" x14ac:dyDescent="0.2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5" x14ac:dyDescent="0.2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5" x14ac:dyDescent="0.2">
      <c r="A2695" s="10"/>
      <c r="B2695" s="8"/>
      <c r="C2695" s="8"/>
      <c r="D2695" s="8"/>
      <c r="E2695" s="8"/>
      <c r="F2695" s="4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5" x14ac:dyDescent="0.2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5" x14ac:dyDescent="0.2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5" x14ac:dyDescent="0.2">
      <c r="A2698" s="10"/>
      <c r="B2698" s="8"/>
      <c r="C2698" s="8"/>
      <c r="D2698" s="8"/>
      <c r="E2698" s="8"/>
      <c r="F2698" s="7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5" x14ac:dyDescent="0.2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5" x14ac:dyDescent="0.2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5" x14ac:dyDescent="0.2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5" x14ac:dyDescent="0.2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5" x14ac:dyDescent="0.2">
      <c r="A2703" s="10"/>
      <c r="B2703" s="8"/>
      <c r="C2703" s="8"/>
      <c r="D2703" s="8"/>
      <c r="E2703" s="8"/>
      <c r="F2703" s="7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5" x14ac:dyDescent="0.2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5" x14ac:dyDescent="0.2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5" x14ac:dyDescent="0.2">
      <c r="A2706" s="10"/>
      <c r="B2706" s="8"/>
      <c r="C2706" s="8"/>
      <c r="D2706" s="8"/>
      <c r="E2706" s="8"/>
      <c r="F2706" s="4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5" x14ac:dyDescent="0.2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5" x14ac:dyDescent="0.2">
      <c r="A2708" s="10"/>
      <c r="B2708" s="8"/>
      <c r="C2708" s="8"/>
      <c r="D2708" s="8"/>
      <c r="E2708" s="8"/>
      <c r="F2708" s="7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5" x14ac:dyDescent="0.2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5" x14ac:dyDescent="0.2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5" x14ac:dyDescent="0.2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5" x14ac:dyDescent="0.2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5" x14ac:dyDescent="0.2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5" x14ac:dyDescent="0.2">
      <c r="A2714" s="10"/>
      <c r="B2714" s="8"/>
      <c r="C2714" s="8"/>
      <c r="D2714" s="8"/>
      <c r="E2714" s="8"/>
      <c r="F2714" s="4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5" x14ac:dyDescent="0.2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5" x14ac:dyDescent="0.2">
      <c r="A2716" s="10"/>
      <c r="B2716" s="8"/>
      <c r="C2716" s="8"/>
      <c r="D2716" s="8"/>
      <c r="E2716" s="8"/>
      <c r="F2716" s="7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5" x14ac:dyDescent="0.2">
      <c r="A2717" s="10"/>
      <c r="B2717" s="8"/>
      <c r="C2717" s="8"/>
      <c r="D2717" s="8"/>
      <c r="E2717" s="8"/>
      <c r="F2717" s="4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5" x14ac:dyDescent="0.2">
      <c r="A2718" s="10"/>
      <c r="B2718" s="8"/>
      <c r="C2718" s="8"/>
      <c r="D2718" s="8"/>
      <c r="E2718" s="8"/>
      <c r="F2718" s="9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5" x14ac:dyDescent="0.2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12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5" x14ac:dyDescent="0.2">
      <c r="A2720" s="10"/>
      <c r="B2720" s="8"/>
      <c r="C2720" s="8"/>
      <c r="D2720" s="8"/>
      <c r="E2720" s="8"/>
      <c r="F2720" s="7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5" x14ac:dyDescent="0.2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5" x14ac:dyDescent="0.2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5" x14ac:dyDescent="0.2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5" x14ac:dyDescent="0.2">
      <c r="A2724" s="10"/>
      <c r="B2724" s="8"/>
      <c r="C2724" s="8"/>
      <c r="D2724" s="8"/>
      <c r="E2724" s="8"/>
      <c r="F2724" s="7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5" x14ac:dyDescent="0.2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5" x14ac:dyDescent="0.2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5" x14ac:dyDescent="0.2">
      <c r="A2727" s="10"/>
      <c r="B2727" s="8"/>
      <c r="C2727" s="8"/>
      <c r="D2727" s="8"/>
      <c r="E2727" s="8"/>
      <c r="F2727" s="7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5" x14ac:dyDescent="0.2">
      <c r="A2728" s="10"/>
      <c r="B2728" s="8"/>
      <c r="C2728" s="8"/>
      <c r="D2728" s="8"/>
      <c r="E2728" s="8"/>
      <c r="F2728" s="4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5" x14ac:dyDescent="0.2">
      <c r="A2729" s="10"/>
      <c r="B2729" s="8"/>
      <c r="C2729" s="8"/>
      <c r="D2729" s="8"/>
      <c r="E2729" s="8"/>
      <c r="F2729" s="9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5" x14ac:dyDescent="0.2">
      <c r="A2730" s="10"/>
      <c r="B2730" s="8"/>
      <c r="C2730" s="8"/>
      <c r="D2730" s="8"/>
      <c r="E2730" s="8"/>
      <c r="F2730" s="7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5" x14ac:dyDescent="0.2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5" x14ac:dyDescent="0.2">
      <c r="A2732" s="10"/>
      <c r="B2732" s="8"/>
      <c r="C2732" s="8"/>
      <c r="D2732" s="8"/>
      <c r="E2732" s="8"/>
      <c r="F2732" s="4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5" x14ac:dyDescent="0.2">
      <c r="A2733" s="10"/>
      <c r="B2733" s="8"/>
      <c r="C2733" s="8"/>
      <c r="D2733" s="8"/>
      <c r="E2733" s="8"/>
      <c r="F2733" s="9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5" x14ac:dyDescent="0.2">
      <c r="A2734" s="10"/>
      <c r="B2734" s="8"/>
      <c r="C2734" s="8"/>
      <c r="D2734" s="8"/>
      <c r="E2734" s="8"/>
      <c r="F2734" s="7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5" x14ac:dyDescent="0.2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5" x14ac:dyDescent="0.2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5" x14ac:dyDescent="0.2">
      <c r="A2737" s="10"/>
      <c r="B2737" s="8"/>
      <c r="C2737" s="8"/>
      <c r="D2737" s="8"/>
      <c r="E2737" s="8"/>
      <c r="F2737" s="7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5" x14ac:dyDescent="0.2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5" x14ac:dyDescent="0.2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8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5" x14ac:dyDescent="0.2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5" x14ac:dyDescent="0.2">
      <c r="A2741" s="10"/>
      <c r="B2741" s="8"/>
      <c r="C2741" s="8"/>
      <c r="D2741" s="8"/>
      <c r="E2741" s="8"/>
      <c r="F2741" s="4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5" x14ac:dyDescent="0.2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5" x14ac:dyDescent="0.2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5" x14ac:dyDescent="0.2">
      <c r="A2744" s="10"/>
      <c r="B2744" s="8"/>
      <c r="C2744" s="8"/>
      <c r="D2744" s="8"/>
      <c r="E2744" s="8"/>
      <c r="F2744" s="7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5" x14ac:dyDescent="0.2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5" x14ac:dyDescent="0.2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5" x14ac:dyDescent="0.2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5" x14ac:dyDescent="0.2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5" x14ac:dyDescent="0.2">
      <c r="A2749" s="10"/>
      <c r="B2749" s="8"/>
      <c r="C2749" s="8"/>
      <c r="D2749" s="8"/>
      <c r="E2749" s="8"/>
      <c r="F2749" s="4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5" x14ac:dyDescent="0.2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5" x14ac:dyDescent="0.2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5" x14ac:dyDescent="0.2">
      <c r="A2752" s="10"/>
      <c r="B2752" s="8"/>
      <c r="C2752" s="8"/>
      <c r="D2752" s="8"/>
      <c r="E2752" s="8"/>
      <c r="F2752" s="7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5" x14ac:dyDescent="0.2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5" x14ac:dyDescent="0.2">
      <c r="A2754" s="10"/>
      <c r="B2754" s="8"/>
      <c r="C2754" s="8"/>
      <c r="D2754" s="8"/>
      <c r="E2754" s="8"/>
      <c r="F2754" s="4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5" x14ac:dyDescent="0.2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5" x14ac:dyDescent="0.2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5" x14ac:dyDescent="0.2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5" x14ac:dyDescent="0.2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5" x14ac:dyDescent="0.2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5" x14ac:dyDescent="0.2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5" x14ac:dyDescent="0.2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5" x14ac:dyDescent="0.2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5" x14ac:dyDescent="0.2">
      <c r="A2763" s="10"/>
      <c r="B2763" s="8"/>
      <c r="C2763" s="8"/>
      <c r="D2763" s="8"/>
      <c r="E2763" s="8"/>
      <c r="F2763" s="4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5" x14ac:dyDescent="0.2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5" x14ac:dyDescent="0.2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5" x14ac:dyDescent="0.2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5" x14ac:dyDescent="0.2">
      <c r="A2767" s="10"/>
      <c r="B2767" s="8"/>
      <c r="C2767" s="8"/>
      <c r="D2767" s="8"/>
      <c r="E2767" s="8"/>
      <c r="F2767" s="7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5" x14ac:dyDescent="0.2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5" x14ac:dyDescent="0.2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5" x14ac:dyDescent="0.2">
      <c r="A2770" s="10"/>
      <c r="B2770" s="8"/>
      <c r="C2770" s="8"/>
      <c r="D2770" s="8"/>
      <c r="E2770" s="8"/>
      <c r="F2770" s="4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5" x14ac:dyDescent="0.2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5" x14ac:dyDescent="0.2">
      <c r="A2772" s="10"/>
      <c r="B2772" s="8"/>
      <c r="C2772" s="8"/>
      <c r="D2772" s="8"/>
      <c r="E2772" s="8"/>
      <c r="F2772" s="7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5" x14ac:dyDescent="0.2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5" x14ac:dyDescent="0.2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5" x14ac:dyDescent="0.2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5" x14ac:dyDescent="0.2">
      <c r="A2776" s="10"/>
      <c r="B2776" s="8"/>
      <c r="C2776" s="8"/>
      <c r="D2776" s="8"/>
      <c r="E2776" s="8"/>
      <c r="F2776" s="4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5" x14ac:dyDescent="0.2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5" x14ac:dyDescent="0.2">
      <c r="A2778" s="10"/>
      <c r="B2778" s="8"/>
      <c r="C2778" s="8"/>
      <c r="D2778" s="8"/>
      <c r="E2778" s="8"/>
      <c r="F2778" s="7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5" x14ac:dyDescent="0.2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5" x14ac:dyDescent="0.2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5" x14ac:dyDescent="0.2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5" x14ac:dyDescent="0.2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5" x14ac:dyDescent="0.2">
      <c r="A2783" s="10"/>
      <c r="B2783" s="8"/>
      <c r="C2783" s="8"/>
      <c r="D2783" s="8"/>
      <c r="E2783" s="8"/>
      <c r="F2783" s="4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5" x14ac:dyDescent="0.2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5" x14ac:dyDescent="0.2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5" x14ac:dyDescent="0.2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5" x14ac:dyDescent="0.2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5" x14ac:dyDescent="0.2">
      <c r="A2788" s="10"/>
      <c r="B2788" s="8"/>
      <c r="C2788" s="8"/>
      <c r="D2788" s="8"/>
      <c r="E2788" s="8"/>
      <c r="F2788" s="7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5" x14ac:dyDescent="0.2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5" x14ac:dyDescent="0.2">
      <c r="A2790" s="10"/>
      <c r="B2790" s="8"/>
      <c r="C2790" s="8"/>
      <c r="D2790" s="8"/>
      <c r="E2790" s="8"/>
      <c r="F2790" s="4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5" x14ac:dyDescent="0.2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5" x14ac:dyDescent="0.2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5" x14ac:dyDescent="0.2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5" x14ac:dyDescent="0.2">
      <c r="A2794" s="10"/>
      <c r="B2794" s="8"/>
      <c r="C2794" s="8"/>
      <c r="D2794" s="8"/>
      <c r="E2794" s="8"/>
      <c r="F2794" s="7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5" x14ac:dyDescent="0.2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5" x14ac:dyDescent="0.2">
      <c r="A2796" s="10"/>
      <c r="B2796" s="8"/>
      <c r="C2796" s="8"/>
      <c r="D2796" s="8"/>
      <c r="E2796" s="8"/>
      <c r="F2796" s="7"/>
      <c r="G2796" s="10"/>
      <c r="H2796" s="8"/>
      <c r="I2796" s="8"/>
      <c r="J2796" s="12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5" x14ac:dyDescent="0.2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5" x14ac:dyDescent="0.2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5" x14ac:dyDescent="0.2">
      <c r="A2799" s="10"/>
      <c r="B2799" s="8"/>
      <c r="C2799" s="8"/>
      <c r="D2799" s="8"/>
      <c r="E2799" s="8"/>
      <c r="F2799" s="4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5" x14ac:dyDescent="0.2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5" x14ac:dyDescent="0.2">
      <c r="A2801" s="10"/>
      <c r="B2801" s="8"/>
      <c r="C2801" s="8"/>
      <c r="D2801" s="8"/>
      <c r="E2801" s="8"/>
      <c r="F2801" s="7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5" x14ac:dyDescent="0.2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5" x14ac:dyDescent="0.2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5" x14ac:dyDescent="0.2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5" x14ac:dyDescent="0.2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5" x14ac:dyDescent="0.2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5" x14ac:dyDescent="0.2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5" x14ac:dyDescent="0.2">
      <c r="A2808" s="10"/>
      <c r="B2808" s="8"/>
      <c r="C2808" s="8"/>
      <c r="D2808" s="8"/>
      <c r="E2808" s="8"/>
      <c r="F2808" s="7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5" x14ac:dyDescent="0.2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5" x14ac:dyDescent="0.2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5" x14ac:dyDescent="0.2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5" x14ac:dyDescent="0.2">
      <c r="A2812" s="10"/>
      <c r="B2812" s="8"/>
      <c r="C2812" s="8"/>
      <c r="D2812" s="8"/>
      <c r="E2812" s="8"/>
      <c r="F2812" s="7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5" x14ac:dyDescent="0.2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5" x14ac:dyDescent="0.2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5" x14ac:dyDescent="0.2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5" x14ac:dyDescent="0.2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5" x14ac:dyDescent="0.2">
      <c r="A2817" s="10"/>
      <c r="B2817" s="8"/>
      <c r="C2817" s="8"/>
      <c r="D2817" s="8"/>
      <c r="E2817" s="8"/>
      <c r="F2817" s="7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5" x14ac:dyDescent="0.2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5" x14ac:dyDescent="0.2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5" x14ac:dyDescent="0.2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5" x14ac:dyDescent="0.2">
      <c r="A2821" s="10"/>
      <c r="B2821" s="8"/>
      <c r="C2821" s="8"/>
      <c r="D2821" s="8"/>
      <c r="E2821" s="8"/>
      <c r="F2821" s="7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5" x14ac:dyDescent="0.2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5" x14ac:dyDescent="0.2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5" x14ac:dyDescent="0.2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5" x14ac:dyDescent="0.2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5" x14ac:dyDescent="0.2">
      <c r="A2826" s="10"/>
      <c r="B2826" s="8"/>
      <c r="C2826" s="8"/>
      <c r="D2826" s="8"/>
      <c r="E2826" s="8"/>
      <c r="F2826" s="4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5" x14ac:dyDescent="0.2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5" x14ac:dyDescent="0.2">
      <c r="A2828" s="10"/>
      <c r="B2828" s="8"/>
      <c r="C2828" s="8"/>
      <c r="D2828" s="8"/>
      <c r="E2828" s="8"/>
      <c r="F2828" s="7"/>
      <c r="G2828" s="10"/>
      <c r="H2828" s="8"/>
      <c r="I2828" s="12"/>
      <c r="J2828" s="8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5" x14ac:dyDescent="0.2">
      <c r="A2829" s="10"/>
      <c r="B2829" s="8"/>
      <c r="C2829" s="8"/>
      <c r="D2829" s="8"/>
      <c r="E2829" s="8"/>
      <c r="F2829" s="4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5" x14ac:dyDescent="0.2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5" x14ac:dyDescent="0.2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5" x14ac:dyDescent="0.2">
      <c r="A2832" s="10"/>
      <c r="B2832" s="8"/>
      <c r="C2832" s="8"/>
      <c r="D2832" s="8"/>
      <c r="E2832" s="8"/>
      <c r="F2832" s="7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5" x14ac:dyDescent="0.2">
      <c r="A2833" s="10"/>
      <c r="B2833" s="8"/>
      <c r="C2833" s="8"/>
      <c r="D2833" s="8"/>
      <c r="E2833" s="8"/>
      <c r="F2833" s="7"/>
      <c r="G2833" s="10"/>
      <c r="H2833" s="8"/>
      <c r="I2833" s="8"/>
      <c r="J2833" s="12"/>
      <c r="K2833" s="12"/>
      <c r="L2833" s="12"/>
      <c r="M2833" s="12"/>
      <c r="N2833" s="12"/>
      <c r="O2833" s="12"/>
      <c r="P2833" s="12"/>
      <c r="Q2833" s="12"/>
      <c r="R2833" s="12"/>
      <c r="S2833" s="8"/>
      <c r="T2833" s="8"/>
    </row>
    <row r="2834" spans="1:20" ht="15" x14ac:dyDescent="0.2">
      <c r="A2834" s="10"/>
      <c r="B2834" s="8"/>
      <c r="C2834" s="8"/>
      <c r="D2834" s="8"/>
      <c r="E2834" s="8"/>
      <c r="F2834" s="4"/>
      <c r="G2834" s="10"/>
      <c r="H2834" s="8"/>
      <c r="I2834" s="12"/>
      <c r="J2834" s="12"/>
      <c r="K2834" s="12"/>
      <c r="L2834" s="12"/>
      <c r="M2834" s="12"/>
      <c r="N2834" s="12"/>
      <c r="O2834" s="12"/>
      <c r="P2834" s="12"/>
      <c r="Q2834" s="12"/>
      <c r="R2834" s="8"/>
      <c r="S2834" s="8"/>
      <c r="T2834" s="8"/>
    </row>
    <row r="2835" spans="1:20" ht="15" x14ac:dyDescent="0.2">
      <c r="A2835" s="10"/>
      <c r="B2835" s="8"/>
      <c r="C2835" s="8"/>
      <c r="D2835" s="8"/>
      <c r="E2835" s="8"/>
      <c r="F2835" s="4"/>
      <c r="G2835" s="10"/>
      <c r="H2835" s="60"/>
      <c r="I2835" s="61"/>
      <c r="J2835" s="12"/>
      <c r="K2835" s="12"/>
      <c r="L2835" s="12"/>
      <c r="M2835" s="12"/>
      <c r="N2835" s="12"/>
      <c r="O2835" s="12"/>
      <c r="P2835" s="8"/>
      <c r="Q2835" s="12"/>
      <c r="R2835" s="12"/>
      <c r="S2835" s="8"/>
      <c r="T2835" s="8"/>
    </row>
    <row r="2836" spans="1:20" ht="15" x14ac:dyDescent="0.2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8"/>
      <c r="L2836" s="12"/>
      <c r="M2836" s="12"/>
      <c r="N2836" s="12"/>
      <c r="O2836" s="12"/>
      <c r="P2836" s="12"/>
      <c r="Q2836" s="12"/>
      <c r="R2836" s="12"/>
      <c r="S2836" s="8"/>
      <c r="T2836" s="8"/>
    </row>
    <row r="2837" spans="1:20" ht="15" x14ac:dyDescent="0.2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60"/>
      <c r="L2837" s="61"/>
      <c r="M2837" s="12"/>
      <c r="N2837" s="12"/>
      <c r="O2837" s="12"/>
      <c r="P2837" s="12"/>
      <c r="Q2837" s="12"/>
      <c r="R2837" s="12"/>
      <c r="S2837" s="8"/>
      <c r="T2837" s="8"/>
    </row>
    <row r="2838" spans="1:20" ht="15" x14ac:dyDescent="0.2">
      <c r="A2838" s="10"/>
      <c r="B2838" s="8"/>
      <c r="C2838" s="8"/>
      <c r="D2838" s="8"/>
      <c r="E2838" s="8"/>
      <c r="F2838" s="7"/>
      <c r="G2838" s="10"/>
      <c r="H2838" s="8"/>
      <c r="I2838" s="12"/>
      <c r="J2838" s="8"/>
      <c r="K2838" s="60"/>
      <c r="L2838" s="61"/>
      <c r="M2838" s="12"/>
      <c r="N2838" s="12"/>
      <c r="O2838" s="12"/>
      <c r="P2838" s="12"/>
      <c r="Q2838" s="12"/>
      <c r="R2838" s="12"/>
      <c r="S2838" s="8"/>
      <c r="T2838" s="8"/>
    </row>
    <row r="2839" spans="1:20" ht="15" x14ac:dyDescent="0.2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60"/>
      <c r="L2839" s="61"/>
      <c r="M2839" s="12"/>
      <c r="N2839" s="12"/>
      <c r="O2839" s="12"/>
      <c r="P2839" s="12"/>
      <c r="Q2839" s="12"/>
      <c r="R2839" s="12"/>
      <c r="S2839" s="8"/>
      <c r="T2839" s="8"/>
    </row>
    <row r="2840" spans="1:20" ht="15" x14ac:dyDescent="0.2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5" x14ac:dyDescent="0.2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5" x14ac:dyDescent="0.2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5" x14ac:dyDescent="0.2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5" x14ac:dyDescent="0.2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5" x14ac:dyDescent="0.2">
      <c r="A2845" s="10"/>
      <c r="B2845" s="8"/>
      <c r="C2845" s="8"/>
      <c r="D2845" s="8"/>
      <c r="E2845" s="8"/>
      <c r="F2845" s="4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5" x14ac:dyDescent="0.2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5" x14ac:dyDescent="0.2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5" x14ac:dyDescent="0.2">
      <c r="A2848" s="10"/>
      <c r="B2848" s="8"/>
      <c r="C2848" s="8"/>
      <c r="D2848" s="8"/>
      <c r="E2848" s="8"/>
      <c r="F2848" s="7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5" x14ac:dyDescent="0.2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5" x14ac:dyDescent="0.2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5" x14ac:dyDescent="0.2">
      <c r="A2851" s="10"/>
      <c r="B2851" s="8"/>
      <c r="C2851" s="8"/>
      <c r="D2851" s="8"/>
      <c r="E2851" s="8"/>
      <c r="F2851" s="7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5" x14ac:dyDescent="0.2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5" x14ac:dyDescent="0.2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5" x14ac:dyDescent="0.2">
      <c r="A2854" s="10"/>
      <c r="B2854" s="8"/>
      <c r="C2854" s="8"/>
      <c r="D2854" s="8"/>
      <c r="E2854" s="8"/>
      <c r="F2854" s="4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5" x14ac:dyDescent="0.2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5" x14ac:dyDescent="0.2">
      <c r="A2856" s="10"/>
      <c r="B2856" s="8"/>
      <c r="C2856" s="8"/>
      <c r="D2856" s="8"/>
      <c r="E2856" s="8"/>
      <c r="F2856" s="7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5" x14ac:dyDescent="0.2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5" x14ac:dyDescent="0.2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5" x14ac:dyDescent="0.2">
      <c r="A2859" s="10"/>
      <c r="B2859" s="8"/>
      <c r="C2859" s="8"/>
      <c r="D2859" s="8"/>
      <c r="E2859" s="8"/>
      <c r="F2859" s="7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5" x14ac:dyDescent="0.2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5" x14ac:dyDescent="0.2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5" x14ac:dyDescent="0.2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5" x14ac:dyDescent="0.2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5" x14ac:dyDescent="0.2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5" x14ac:dyDescent="0.2">
      <c r="A2865" s="10"/>
      <c r="B2865" s="8"/>
      <c r="C2865" s="8"/>
      <c r="D2865" s="8"/>
      <c r="E2865" s="8"/>
      <c r="F2865" s="4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5" x14ac:dyDescent="0.2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5" x14ac:dyDescent="0.2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5" x14ac:dyDescent="0.2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5" x14ac:dyDescent="0.2">
      <c r="A2869" s="10"/>
      <c r="B2869" s="8"/>
      <c r="C2869" s="8"/>
      <c r="D2869" s="8"/>
      <c r="E2869" s="8"/>
      <c r="F2869" s="7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5" x14ac:dyDescent="0.2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5" x14ac:dyDescent="0.2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5" x14ac:dyDescent="0.2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12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5" x14ac:dyDescent="0.2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5" x14ac:dyDescent="0.2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5" x14ac:dyDescent="0.2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5" x14ac:dyDescent="0.2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5" x14ac:dyDescent="0.2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5" x14ac:dyDescent="0.2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5" x14ac:dyDescent="0.2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5" x14ac:dyDescent="0.2">
      <c r="A2880" s="10"/>
      <c r="B2880" s="8"/>
      <c r="C2880" s="8"/>
      <c r="D2880" s="8"/>
      <c r="E2880" s="8"/>
      <c r="F2880" s="9"/>
      <c r="G2880" s="10"/>
      <c r="H2880" s="8"/>
      <c r="I2880" s="12"/>
      <c r="J2880" s="8"/>
      <c r="K2880" s="12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5" x14ac:dyDescent="0.2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5" x14ac:dyDescent="0.2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5" x14ac:dyDescent="0.2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5" x14ac:dyDescent="0.2">
      <c r="A2884" s="10"/>
      <c r="B2884" s="8"/>
      <c r="C2884" s="8"/>
      <c r="D2884" s="8"/>
      <c r="E2884" s="8"/>
      <c r="F2884" s="7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5" x14ac:dyDescent="0.2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5" x14ac:dyDescent="0.2">
      <c r="A2886" s="10"/>
      <c r="B2886" s="8"/>
      <c r="C2886" s="8"/>
      <c r="D2886" s="8"/>
      <c r="E2886" s="8"/>
      <c r="F2886" s="4"/>
      <c r="G2886" s="10"/>
      <c r="H2886" s="8"/>
      <c r="I2886" s="12"/>
      <c r="J2886" s="8"/>
      <c r="K2886" s="8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5" x14ac:dyDescent="0.2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5" x14ac:dyDescent="0.2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5" x14ac:dyDescent="0.2">
      <c r="A2889" s="10"/>
      <c r="B2889" s="8"/>
      <c r="C2889" s="8"/>
      <c r="D2889" s="8"/>
      <c r="E2889" s="8"/>
      <c r="F2889" s="7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5" x14ac:dyDescent="0.2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5" x14ac:dyDescent="0.2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5" x14ac:dyDescent="0.2">
      <c r="A2892" s="10"/>
      <c r="B2892" s="8"/>
      <c r="C2892" s="8"/>
      <c r="D2892" s="8"/>
      <c r="E2892" s="8"/>
      <c r="F2892" s="4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5" x14ac:dyDescent="0.2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5" x14ac:dyDescent="0.2">
      <c r="A2894" s="10"/>
      <c r="B2894" s="8"/>
      <c r="C2894" s="8"/>
      <c r="D2894" s="8"/>
      <c r="E2894" s="8"/>
      <c r="F2894" s="9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5" x14ac:dyDescent="0.2">
      <c r="A2895" s="10"/>
      <c r="B2895" s="8"/>
      <c r="C2895" s="8"/>
      <c r="D2895" s="8"/>
      <c r="E2895" s="8"/>
      <c r="F2895" s="7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5" x14ac:dyDescent="0.2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5" x14ac:dyDescent="0.2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5" x14ac:dyDescent="0.2">
      <c r="A2898" s="10"/>
      <c r="B2898" s="8"/>
      <c r="C2898" s="8"/>
      <c r="D2898" s="8"/>
      <c r="E2898" s="8"/>
      <c r="F2898" s="4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5" x14ac:dyDescent="0.2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5" x14ac:dyDescent="0.2">
      <c r="A2900" s="10"/>
      <c r="B2900" s="8"/>
      <c r="C2900" s="8"/>
      <c r="D2900" s="8"/>
      <c r="E2900" s="8"/>
      <c r="F2900" s="7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5" x14ac:dyDescent="0.2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5" x14ac:dyDescent="0.2">
      <c r="A2902" s="10"/>
      <c r="B2902" s="8"/>
      <c r="C2902" s="8"/>
      <c r="D2902" s="8"/>
      <c r="E2902" s="8"/>
      <c r="F2902" s="4"/>
      <c r="G2902" s="10"/>
      <c r="H2902" s="8"/>
      <c r="I2902" s="8"/>
      <c r="J2902" s="12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5" x14ac:dyDescent="0.2">
      <c r="A2903" s="10"/>
      <c r="B2903" s="8"/>
      <c r="C2903" s="8"/>
      <c r="D2903" s="8"/>
      <c r="E2903" s="8"/>
      <c r="F2903" s="4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5" x14ac:dyDescent="0.2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5" x14ac:dyDescent="0.2">
      <c r="A2905" s="10"/>
      <c r="B2905" s="8"/>
      <c r="C2905" s="8"/>
      <c r="D2905" s="8"/>
      <c r="E2905" s="8"/>
      <c r="F2905" s="7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5" x14ac:dyDescent="0.2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5" x14ac:dyDescent="0.2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5" x14ac:dyDescent="0.2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5" x14ac:dyDescent="0.2">
      <c r="A2909" s="10"/>
      <c r="B2909" s="8"/>
      <c r="C2909" s="8"/>
      <c r="D2909" s="8"/>
      <c r="E2909" s="8"/>
      <c r="F2909" s="4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5" x14ac:dyDescent="0.2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5" x14ac:dyDescent="0.2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5" x14ac:dyDescent="0.2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5" x14ac:dyDescent="0.2">
      <c r="A2913" s="10"/>
      <c r="B2913" s="8"/>
      <c r="C2913" s="8"/>
      <c r="D2913" s="8"/>
      <c r="E2913" s="8"/>
      <c r="F2913" s="7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5" x14ac:dyDescent="0.2">
      <c r="A2914" s="10"/>
      <c r="B2914" s="8"/>
      <c r="C2914" s="8"/>
      <c r="D2914" s="8"/>
      <c r="E2914" s="8"/>
      <c r="F2914" s="4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5" x14ac:dyDescent="0.2">
      <c r="A2915" s="10"/>
      <c r="B2915" s="8"/>
      <c r="C2915" s="8"/>
      <c r="D2915" s="8"/>
      <c r="E2915" s="8"/>
      <c r="F2915" s="9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5" x14ac:dyDescent="0.2">
      <c r="A2916" s="10"/>
      <c r="B2916" s="8"/>
      <c r="C2916" s="8"/>
      <c r="D2916" s="8"/>
      <c r="E2916" s="8"/>
      <c r="F2916" s="7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5" x14ac:dyDescent="0.2">
      <c r="A2917" s="10"/>
      <c r="B2917" s="8"/>
      <c r="C2917" s="8"/>
      <c r="D2917" s="8"/>
      <c r="E2917" s="8"/>
      <c r="F2917" s="4"/>
      <c r="G2917" s="10"/>
      <c r="H2917" s="8"/>
      <c r="I2917" s="12"/>
      <c r="J2917" s="8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5" x14ac:dyDescent="0.2">
      <c r="A2918" s="10"/>
      <c r="B2918" s="8"/>
      <c r="C2918" s="8"/>
      <c r="D2918" s="8"/>
      <c r="E2918" s="8"/>
      <c r="F2918" s="7"/>
      <c r="G2918" s="10"/>
      <c r="H2918" s="8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8"/>
      <c r="T2918" s="8"/>
    </row>
    <row r="2919" spans="1:20" ht="15" x14ac:dyDescent="0.2">
      <c r="A2919" s="10"/>
      <c r="B2919" s="8"/>
      <c r="C2919" s="8"/>
      <c r="D2919" s="8"/>
      <c r="E2919" s="8"/>
      <c r="F2919" s="4"/>
      <c r="G2919" s="10"/>
      <c r="H2919" s="60"/>
      <c r="I2919" s="61"/>
      <c r="J2919" s="12"/>
      <c r="K2919" s="12"/>
      <c r="L2919" s="12"/>
      <c r="M2919" s="12"/>
      <c r="N2919" s="12"/>
      <c r="O2919" s="12"/>
      <c r="P2919" s="8"/>
      <c r="Q2919" s="12"/>
      <c r="R2919" s="12"/>
      <c r="S2919" s="8"/>
      <c r="T2919" s="8"/>
    </row>
    <row r="2920" spans="1:20" ht="15" x14ac:dyDescent="0.2">
      <c r="A2920" s="10"/>
      <c r="B2920" s="8"/>
      <c r="C2920" s="8"/>
      <c r="D2920" s="8"/>
      <c r="E2920" s="8"/>
      <c r="F2920" s="4"/>
      <c r="G2920" s="10"/>
      <c r="H2920" s="8"/>
      <c r="I2920" s="12"/>
      <c r="J2920" s="12"/>
      <c r="K2920" s="12"/>
      <c r="L2920" s="12"/>
      <c r="M2920" s="12"/>
      <c r="N2920" s="8"/>
      <c r="O2920" s="8"/>
      <c r="P2920" s="12"/>
      <c r="Q2920" s="12"/>
      <c r="R2920" s="12"/>
      <c r="S2920" s="8"/>
      <c r="T2920" s="8"/>
    </row>
    <row r="2921" spans="1:20" ht="15" x14ac:dyDescent="0.2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5" x14ac:dyDescent="0.2">
      <c r="A2922" s="10"/>
      <c r="B2922" s="8"/>
      <c r="C2922" s="8"/>
      <c r="D2922" s="8"/>
      <c r="E2922" s="8"/>
      <c r="F2922" s="9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5" x14ac:dyDescent="0.2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5" x14ac:dyDescent="0.2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5" x14ac:dyDescent="0.2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5" x14ac:dyDescent="0.2">
      <c r="A2926" s="10"/>
      <c r="B2926" s="8"/>
      <c r="C2926" s="8"/>
      <c r="D2926" s="8"/>
      <c r="E2926" s="8"/>
      <c r="F2926" s="7"/>
      <c r="G2926" s="10"/>
      <c r="H2926" s="8"/>
      <c r="I2926" s="12"/>
      <c r="J2926" s="12"/>
      <c r="K2926" s="12"/>
      <c r="L2926" s="12"/>
      <c r="M2926" s="12"/>
      <c r="N2926" s="8"/>
      <c r="O2926" s="12"/>
      <c r="P2926" s="12"/>
      <c r="Q2926" s="12"/>
      <c r="R2926" s="12"/>
      <c r="S2926" s="8"/>
      <c r="T2926" s="8"/>
    </row>
    <row r="2927" spans="1:20" ht="15" x14ac:dyDescent="0.2">
      <c r="A2927" s="10"/>
      <c r="B2927" s="8"/>
      <c r="C2927" s="8"/>
      <c r="D2927" s="8"/>
      <c r="E2927" s="8"/>
      <c r="F2927" s="4"/>
      <c r="G2927" s="10"/>
      <c r="H2927" s="8"/>
      <c r="I2927" s="12"/>
      <c r="J2927" s="12"/>
      <c r="K2927" s="12"/>
      <c r="L2927" s="60"/>
      <c r="M2927" s="61"/>
      <c r="N2927" s="12"/>
      <c r="O2927" s="12"/>
      <c r="P2927" s="12"/>
      <c r="Q2927" s="12"/>
      <c r="R2927" s="12"/>
      <c r="S2927" s="8"/>
      <c r="T2927" s="8"/>
    </row>
    <row r="2928" spans="1:20" ht="15" x14ac:dyDescent="0.2">
      <c r="A2928" s="10"/>
      <c r="B2928" s="8"/>
      <c r="C2928" s="8"/>
      <c r="D2928" s="8"/>
      <c r="E2928" s="8"/>
      <c r="F2928" s="4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5" x14ac:dyDescent="0.2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12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5" x14ac:dyDescent="0.2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5" x14ac:dyDescent="0.2">
      <c r="A2931" s="10"/>
      <c r="B2931" s="8"/>
      <c r="C2931" s="8"/>
      <c r="D2931" s="8"/>
      <c r="E2931" s="8"/>
      <c r="F2931" s="7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5" x14ac:dyDescent="0.2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5" x14ac:dyDescent="0.2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5" x14ac:dyDescent="0.2">
      <c r="A2934" s="10"/>
      <c r="B2934" s="8"/>
      <c r="C2934" s="8"/>
      <c r="D2934" s="8"/>
      <c r="E2934" s="8"/>
      <c r="F2934" s="7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5" x14ac:dyDescent="0.2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5" x14ac:dyDescent="0.2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5" x14ac:dyDescent="0.2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5" x14ac:dyDescent="0.2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5" x14ac:dyDescent="0.2">
      <c r="A2939" s="10"/>
      <c r="B2939" s="8"/>
      <c r="C2939" s="8"/>
      <c r="D2939" s="8"/>
      <c r="E2939" s="8"/>
      <c r="F2939" s="7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5" x14ac:dyDescent="0.2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5" x14ac:dyDescent="0.2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5" x14ac:dyDescent="0.2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5" x14ac:dyDescent="0.2">
      <c r="A2943" s="10"/>
      <c r="B2943" s="8"/>
      <c r="C2943" s="8"/>
      <c r="D2943" s="8"/>
      <c r="E2943" s="8"/>
      <c r="F2943" s="7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5" x14ac:dyDescent="0.2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5" x14ac:dyDescent="0.2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5" x14ac:dyDescent="0.2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5" x14ac:dyDescent="0.2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5" x14ac:dyDescent="0.2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5" x14ac:dyDescent="0.2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5" x14ac:dyDescent="0.2">
      <c r="A2950" s="10"/>
      <c r="B2950" s="8"/>
      <c r="C2950" s="8"/>
      <c r="D2950" s="8"/>
      <c r="E2950" s="8"/>
      <c r="F2950" s="4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5" x14ac:dyDescent="0.2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5" x14ac:dyDescent="0.2">
      <c r="A2952" s="10"/>
      <c r="B2952" s="8"/>
      <c r="C2952" s="8"/>
      <c r="D2952" s="8"/>
      <c r="E2952" s="8"/>
      <c r="F2952" s="7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5" x14ac:dyDescent="0.2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5" x14ac:dyDescent="0.2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5" x14ac:dyDescent="0.2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5" x14ac:dyDescent="0.2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5" x14ac:dyDescent="0.2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5" x14ac:dyDescent="0.2">
      <c r="A2958" s="10"/>
      <c r="B2958" s="8"/>
      <c r="C2958" s="8"/>
      <c r="D2958" s="8"/>
      <c r="E2958" s="8"/>
      <c r="F2958" s="4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5" x14ac:dyDescent="0.2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8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5" x14ac:dyDescent="0.2">
      <c r="A2960" s="10"/>
      <c r="B2960" s="8"/>
      <c r="C2960" s="8"/>
      <c r="D2960" s="8"/>
      <c r="E2960" s="8"/>
      <c r="F2960" s="7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5" x14ac:dyDescent="0.2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5" x14ac:dyDescent="0.2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5" x14ac:dyDescent="0.2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8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5" x14ac:dyDescent="0.2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5" x14ac:dyDescent="0.2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5" x14ac:dyDescent="0.2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5" x14ac:dyDescent="0.2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5" x14ac:dyDescent="0.2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5" x14ac:dyDescent="0.2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5" x14ac:dyDescent="0.2">
      <c r="A2970" s="10"/>
      <c r="B2970" s="8"/>
      <c r="C2970" s="8"/>
      <c r="D2970" s="8"/>
      <c r="E2970" s="8"/>
      <c r="F2970" s="7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5" x14ac:dyDescent="0.2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5" x14ac:dyDescent="0.2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5" x14ac:dyDescent="0.2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5" x14ac:dyDescent="0.2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5" x14ac:dyDescent="0.2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5" x14ac:dyDescent="0.2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5" x14ac:dyDescent="0.2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5" x14ac:dyDescent="0.2">
      <c r="A2978" s="10"/>
      <c r="B2978" s="8"/>
      <c r="C2978" s="8"/>
      <c r="D2978" s="8"/>
      <c r="E2978" s="8"/>
      <c r="F2978" s="9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5" x14ac:dyDescent="0.2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5" x14ac:dyDescent="0.2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5" x14ac:dyDescent="0.2">
      <c r="A2981" s="10"/>
      <c r="B2981" s="8"/>
      <c r="C2981" s="8"/>
      <c r="D2981" s="8"/>
      <c r="E2981" s="8"/>
      <c r="F2981" s="4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5" x14ac:dyDescent="0.2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5" x14ac:dyDescent="0.2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5" x14ac:dyDescent="0.2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5" x14ac:dyDescent="0.2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5" x14ac:dyDescent="0.2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5" x14ac:dyDescent="0.2">
      <c r="A2987" s="10"/>
      <c r="B2987" s="8"/>
      <c r="C2987" s="8"/>
      <c r="D2987" s="8"/>
      <c r="E2987" s="8"/>
      <c r="F2987" s="7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5" x14ac:dyDescent="0.2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5" x14ac:dyDescent="0.2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5" x14ac:dyDescent="0.2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5" x14ac:dyDescent="0.2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5" x14ac:dyDescent="0.2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5" x14ac:dyDescent="0.2">
      <c r="A2993" s="10"/>
      <c r="B2993" s="8"/>
      <c r="C2993" s="8"/>
      <c r="D2993" s="8"/>
      <c r="E2993" s="8"/>
      <c r="F2993" s="4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5" x14ac:dyDescent="0.2">
      <c r="A2994" s="10"/>
      <c r="B2994" s="8"/>
      <c r="C2994" s="8"/>
      <c r="D2994" s="8"/>
      <c r="E2994" s="8"/>
      <c r="F2994" s="7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5" x14ac:dyDescent="0.2">
      <c r="A2995" s="10"/>
      <c r="B2995" s="8"/>
      <c r="C2995" s="8"/>
      <c r="D2995" s="8"/>
      <c r="E2995" s="8"/>
      <c r="F2995" s="9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5" x14ac:dyDescent="0.2">
      <c r="A2996" s="10"/>
      <c r="B2996" s="8"/>
      <c r="C2996" s="8"/>
      <c r="D2996" s="8"/>
      <c r="E2996" s="8"/>
      <c r="F2996" s="7"/>
      <c r="G2996" s="10"/>
      <c r="H2996" s="8"/>
      <c r="I2996" s="8"/>
      <c r="J2996" s="12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5" x14ac:dyDescent="0.2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5" x14ac:dyDescent="0.2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5" x14ac:dyDescent="0.2">
      <c r="A2999" s="10"/>
      <c r="B2999" s="8"/>
      <c r="C2999" s="8"/>
      <c r="D2999" s="8"/>
      <c r="E2999" s="8"/>
      <c r="F2999" s="4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5" x14ac:dyDescent="0.2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5" x14ac:dyDescent="0.2">
      <c r="A3001" s="10"/>
      <c r="B3001" s="8"/>
      <c r="C3001" s="8"/>
      <c r="D3001" s="8"/>
      <c r="E3001" s="8"/>
      <c r="F3001" s="7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5" x14ac:dyDescent="0.2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5" x14ac:dyDescent="0.2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5" x14ac:dyDescent="0.2">
      <c r="A3004" s="10"/>
      <c r="B3004" s="8"/>
      <c r="C3004" s="8"/>
      <c r="D3004" s="8"/>
      <c r="E3004" s="8"/>
      <c r="F3004" s="7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5" x14ac:dyDescent="0.2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5" x14ac:dyDescent="0.2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5" x14ac:dyDescent="0.2">
      <c r="A3007" s="10"/>
      <c r="B3007" s="8"/>
      <c r="C3007" s="8"/>
      <c r="D3007" s="8"/>
      <c r="E3007" s="8"/>
      <c r="F3007" s="4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5" x14ac:dyDescent="0.2">
      <c r="A3008" s="10"/>
      <c r="B3008" s="8"/>
      <c r="C3008" s="8"/>
      <c r="D3008" s="8"/>
      <c r="E3008" s="8"/>
      <c r="F3008" s="7"/>
      <c r="G3008" s="10"/>
      <c r="H3008" s="8"/>
      <c r="I3008" s="12"/>
      <c r="J3008" s="8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5" x14ac:dyDescent="0.2">
      <c r="A3009" s="10"/>
      <c r="B3009" s="8"/>
      <c r="C3009" s="8"/>
      <c r="D3009" s="8"/>
      <c r="E3009" s="8"/>
      <c r="F3009" s="4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5" x14ac:dyDescent="0.2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5" x14ac:dyDescent="0.2">
      <c r="A3011" s="10"/>
      <c r="B3011" s="8"/>
      <c r="C3011" s="8"/>
      <c r="D3011" s="8"/>
      <c r="E3011" s="8"/>
      <c r="F3011" s="7"/>
      <c r="G3011" s="10"/>
      <c r="H3011" s="8"/>
      <c r="I3011" s="12"/>
      <c r="J3011" s="8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5" x14ac:dyDescent="0.2">
      <c r="A3012" s="10"/>
      <c r="B3012" s="8"/>
      <c r="C3012" s="8"/>
      <c r="D3012" s="8"/>
      <c r="E3012" s="8"/>
      <c r="F3012" s="7"/>
      <c r="G3012" s="10"/>
      <c r="H3012" s="8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5" x14ac:dyDescent="0.2">
      <c r="A3013" s="10"/>
      <c r="B3013" s="8"/>
      <c r="C3013" s="8"/>
      <c r="D3013" s="8"/>
      <c r="E3013" s="8"/>
      <c r="F3013" s="4"/>
      <c r="G3013" s="10"/>
      <c r="H3013" s="8"/>
      <c r="I3013" s="8"/>
      <c r="J3013" s="12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5" x14ac:dyDescent="0.2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5" x14ac:dyDescent="0.2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5" x14ac:dyDescent="0.2">
      <c r="A3016" s="10"/>
      <c r="B3016" s="8"/>
      <c r="C3016" s="8"/>
      <c r="D3016" s="8"/>
      <c r="E3016" s="8"/>
      <c r="F3016" s="4"/>
      <c r="G3016" s="10"/>
      <c r="H3016" s="8"/>
      <c r="I3016" s="8"/>
      <c r="J3016" s="12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5" x14ac:dyDescent="0.2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5" x14ac:dyDescent="0.2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5" x14ac:dyDescent="0.2">
      <c r="A3019" s="10"/>
      <c r="B3019" s="8"/>
      <c r="C3019" s="8"/>
      <c r="D3019" s="8"/>
      <c r="E3019" s="8"/>
      <c r="F3019" s="7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5" x14ac:dyDescent="0.2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5" x14ac:dyDescent="0.2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5" x14ac:dyDescent="0.2">
      <c r="A3022" s="10"/>
      <c r="B3022" s="8"/>
      <c r="C3022" s="8"/>
      <c r="D3022" s="8"/>
      <c r="E3022" s="8"/>
      <c r="F3022" s="4"/>
      <c r="G3022" s="10"/>
      <c r="H3022" s="60"/>
      <c r="I3022" s="61"/>
      <c r="J3022" s="12"/>
      <c r="K3022" s="12"/>
      <c r="L3022" s="12"/>
      <c r="M3022" s="12"/>
      <c r="N3022" s="12"/>
      <c r="O3022" s="12"/>
      <c r="P3022" s="8"/>
      <c r="Q3022" s="12"/>
      <c r="R3022" s="12"/>
      <c r="S3022" s="8"/>
      <c r="T3022" s="8"/>
    </row>
    <row r="3023" spans="1:20" ht="15" x14ac:dyDescent="0.2">
      <c r="A3023" s="10"/>
      <c r="B3023" s="8"/>
      <c r="C3023" s="8"/>
      <c r="D3023" s="8"/>
      <c r="E3023" s="8"/>
      <c r="F3023" s="4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5" x14ac:dyDescent="0.2">
      <c r="A3024" s="10"/>
      <c r="B3024" s="8"/>
      <c r="C3024" s="8"/>
      <c r="D3024" s="8"/>
      <c r="E3024" s="8"/>
      <c r="F3024" s="7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5" x14ac:dyDescent="0.2">
      <c r="A3025" s="10"/>
      <c r="B3025" s="8"/>
      <c r="C3025" s="8"/>
      <c r="D3025" s="8"/>
      <c r="E3025" s="8"/>
      <c r="F3025" s="4"/>
      <c r="G3025" s="10"/>
      <c r="H3025" s="60"/>
      <c r="I3025" s="61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5" x14ac:dyDescent="0.2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5" x14ac:dyDescent="0.2">
      <c r="A3027" s="10"/>
      <c r="B3027" s="8"/>
      <c r="C3027" s="8"/>
      <c r="D3027" s="8"/>
      <c r="E3027" s="8"/>
      <c r="F3027" s="7"/>
      <c r="G3027" s="10"/>
      <c r="H3027" s="60"/>
      <c r="I3027" s="61"/>
      <c r="J3027" s="12"/>
      <c r="K3027" s="12"/>
      <c r="L3027" s="12"/>
      <c r="M3027" s="12"/>
      <c r="N3027" s="12"/>
      <c r="O3027" s="12"/>
      <c r="P3027" s="8"/>
      <c r="Q3027" s="12"/>
      <c r="R3027" s="12"/>
      <c r="S3027" s="8"/>
      <c r="T3027" s="8"/>
    </row>
    <row r="3028" spans="1:20" ht="15" x14ac:dyDescent="0.2">
      <c r="A3028" s="10"/>
      <c r="B3028" s="8"/>
      <c r="C3028" s="8"/>
      <c r="D3028" s="8"/>
      <c r="E3028" s="8"/>
      <c r="F3028" s="4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5" x14ac:dyDescent="0.2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5" x14ac:dyDescent="0.2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5" x14ac:dyDescent="0.2">
      <c r="A3031" s="10"/>
      <c r="B3031" s="8"/>
      <c r="C3031" s="8"/>
      <c r="D3031" s="8"/>
      <c r="E3031" s="8"/>
      <c r="F3031" s="7"/>
      <c r="G3031" s="10"/>
      <c r="H3031" s="8"/>
      <c r="I3031" s="12"/>
      <c r="J3031" s="12"/>
      <c r="K3031" s="12"/>
      <c r="L3031" s="12"/>
      <c r="M3031" s="12"/>
      <c r="N3031" s="8"/>
      <c r="O3031" s="12"/>
      <c r="P3031" s="12"/>
      <c r="Q3031" s="12"/>
      <c r="R3031" s="12"/>
      <c r="S3031" s="8"/>
      <c r="T3031" s="8"/>
    </row>
    <row r="3032" spans="1:20" ht="15" x14ac:dyDescent="0.2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5" x14ac:dyDescent="0.2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5" x14ac:dyDescent="0.2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5" x14ac:dyDescent="0.2">
      <c r="A3035" s="10"/>
      <c r="B3035" s="8"/>
      <c r="C3035" s="8"/>
      <c r="D3035" s="8"/>
      <c r="E3035" s="8"/>
      <c r="F3035" s="7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5" x14ac:dyDescent="0.2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5" x14ac:dyDescent="0.2">
      <c r="A3037" s="10"/>
      <c r="B3037" s="8"/>
      <c r="C3037" s="8"/>
      <c r="D3037" s="8"/>
      <c r="E3037" s="8"/>
      <c r="F3037" s="4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5" x14ac:dyDescent="0.2">
      <c r="A3038" s="10"/>
      <c r="B3038" s="8"/>
      <c r="C3038" s="8"/>
      <c r="D3038" s="8"/>
      <c r="E3038" s="8"/>
      <c r="F3038" s="7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5" x14ac:dyDescent="0.2">
      <c r="A3039" s="10"/>
      <c r="B3039" s="8"/>
      <c r="C3039" s="8"/>
      <c r="D3039" s="8"/>
      <c r="E3039" s="8"/>
      <c r="F3039" s="7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5" x14ac:dyDescent="0.2">
      <c r="A3040" s="10"/>
      <c r="B3040" s="8"/>
      <c r="C3040" s="8"/>
      <c r="D3040" s="8"/>
      <c r="E3040" s="8"/>
      <c r="F3040" s="4"/>
      <c r="G3040" s="10"/>
      <c r="H3040" s="8"/>
      <c r="I3040" s="12"/>
      <c r="J3040" s="12"/>
      <c r="K3040" s="12"/>
      <c r="L3040" s="12"/>
      <c r="M3040" s="12"/>
      <c r="N3040" s="8"/>
      <c r="O3040" s="12"/>
      <c r="P3040" s="12"/>
      <c r="Q3040" s="12"/>
      <c r="R3040" s="12"/>
      <c r="S3040" s="8"/>
      <c r="T3040" s="8"/>
    </row>
    <row r="3041" spans="1:20" ht="15" x14ac:dyDescent="0.2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5" x14ac:dyDescent="0.2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5" x14ac:dyDescent="0.2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8"/>
      <c r="O3043" s="12"/>
      <c r="P3043" s="12"/>
      <c r="Q3043" s="12"/>
      <c r="R3043" s="12"/>
      <c r="S3043" s="8"/>
      <c r="T3043" s="8"/>
    </row>
    <row r="3044" spans="1:20" ht="15" x14ac:dyDescent="0.2">
      <c r="A3044" s="10"/>
      <c r="B3044" s="8"/>
      <c r="C3044" s="8"/>
      <c r="D3044" s="8"/>
      <c r="E3044" s="8"/>
      <c r="F3044" s="4"/>
      <c r="G3044" s="10"/>
      <c r="H3044" s="8"/>
      <c r="I3044" s="12"/>
      <c r="J3044" s="8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5" x14ac:dyDescent="0.2">
      <c r="A3045" s="10"/>
      <c r="B3045" s="8"/>
      <c r="C3045" s="8"/>
      <c r="D3045" s="8"/>
      <c r="E3045" s="8"/>
      <c r="F3045" s="4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5" x14ac:dyDescent="0.2">
      <c r="A3046" s="10"/>
      <c r="B3046" s="8"/>
      <c r="C3046" s="8"/>
      <c r="D3046" s="8"/>
      <c r="E3046" s="8"/>
      <c r="F3046" s="7"/>
      <c r="G3046" s="10"/>
      <c r="H3046" s="8"/>
      <c r="I3046" s="12"/>
      <c r="J3046" s="8"/>
      <c r="K3046" s="8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5" x14ac:dyDescent="0.2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5" x14ac:dyDescent="0.2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60"/>
      <c r="L3048" s="61"/>
      <c r="M3048" s="12"/>
      <c r="N3048" s="12"/>
      <c r="O3048" s="12"/>
      <c r="P3048" s="12"/>
      <c r="Q3048" s="12"/>
      <c r="R3048" s="12"/>
      <c r="S3048" s="8"/>
      <c r="T3048" s="8"/>
    </row>
    <row r="3049" spans="1:20" ht="15" x14ac:dyDescent="0.2">
      <c r="A3049" s="10"/>
      <c r="B3049" s="8"/>
      <c r="C3049" s="8"/>
      <c r="D3049" s="8"/>
      <c r="E3049" s="8"/>
      <c r="F3049" s="7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5" x14ac:dyDescent="0.2">
      <c r="A3050" s="10"/>
      <c r="B3050" s="8"/>
      <c r="C3050" s="8"/>
      <c r="D3050" s="8"/>
      <c r="E3050" s="8"/>
      <c r="F3050" s="4"/>
      <c r="G3050" s="10"/>
      <c r="H3050" s="8"/>
      <c r="I3050" s="12"/>
      <c r="J3050" s="8"/>
      <c r="K3050" s="60"/>
      <c r="L3050" s="61"/>
      <c r="M3050" s="12"/>
      <c r="N3050" s="12"/>
      <c r="O3050" s="12"/>
      <c r="P3050" s="12"/>
      <c r="Q3050" s="12"/>
      <c r="R3050" s="12"/>
      <c r="S3050" s="8"/>
      <c r="T3050" s="8"/>
    </row>
    <row r="3051" spans="1:20" ht="15" x14ac:dyDescent="0.2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5" x14ac:dyDescent="0.2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5" x14ac:dyDescent="0.2">
      <c r="A3053" s="10"/>
      <c r="B3053" s="8"/>
      <c r="C3053" s="8"/>
      <c r="D3053" s="8"/>
      <c r="E3053" s="8"/>
      <c r="F3053" s="4"/>
      <c r="G3053" s="10"/>
      <c r="H3053" s="8"/>
      <c r="I3053" s="12"/>
      <c r="J3053" s="8"/>
      <c r="K3053" s="60"/>
      <c r="L3053" s="61"/>
      <c r="M3053" s="12"/>
      <c r="N3053" s="12"/>
      <c r="O3053" s="12"/>
      <c r="P3053" s="12"/>
      <c r="Q3053" s="12"/>
      <c r="R3053" s="12"/>
      <c r="S3053" s="8"/>
      <c r="T3053" s="8"/>
    </row>
    <row r="3054" spans="1:20" ht="15" x14ac:dyDescent="0.2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5" x14ac:dyDescent="0.2">
      <c r="A3055" s="10"/>
      <c r="B3055" s="8"/>
      <c r="C3055" s="8"/>
      <c r="D3055" s="8"/>
      <c r="E3055" s="8"/>
      <c r="F3055" s="4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5" x14ac:dyDescent="0.2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60"/>
      <c r="L3056" s="61"/>
      <c r="M3056" s="12"/>
      <c r="N3056" s="12"/>
      <c r="O3056" s="12"/>
      <c r="P3056" s="12"/>
      <c r="Q3056" s="12"/>
      <c r="R3056" s="12"/>
      <c r="S3056" s="8"/>
      <c r="T3056" s="8"/>
    </row>
    <row r="3057" spans="1:20" ht="15" x14ac:dyDescent="0.2">
      <c r="A3057" s="10"/>
      <c r="B3057" s="8"/>
      <c r="C3057" s="8"/>
      <c r="D3057" s="8"/>
      <c r="E3057" s="8"/>
      <c r="F3057" s="7"/>
      <c r="G3057" s="10"/>
      <c r="H3057" s="8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5" x14ac:dyDescent="0.2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60"/>
      <c r="L3058" s="61"/>
      <c r="M3058" s="12"/>
      <c r="N3058" s="12"/>
      <c r="O3058" s="12"/>
      <c r="P3058" s="12"/>
      <c r="Q3058" s="12"/>
      <c r="R3058" s="12"/>
      <c r="S3058" s="8"/>
      <c r="T3058" s="8"/>
    </row>
    <row r="3059" spans="1:20" ht="15" x14ac:dyDescent="0.2">
      <c r="A3059" s="10"/>
      <c r="B3059" s="8"/>
      <c r="C3059" s="8"/>
      <c r="D3059" s="8"/>
      <c r="E3059" s="8"/>
      <c r="F3059" s="4"/>
      <c r="G3059" s="10"/>
      <c r="H3059" s="8"/>
      <c r="I3059" s="8"/>
      <c r="J3059" s="12"/>
      <c r="K3059" s="12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5" x14ac:dyDescent="0.2">
      <c r="A3060" s="10"/>
      <c r="B3060" s="8"/>
      <c r="C3060" s="8"/>
      <c r="D3060" s="8"/>
      <c r="E3060" s="8"/>
      <c r="F3060" s="4"/>
      <c r="G3060" s="10"/>
      <c r="H3060" s="8"/>
      <c r="I3060" s="12"/>
      <c r="J3060" s="8"/>
      <c r="K3060" s="60"/>
      <c r="L3060" s="61"/>
      <c r="M3060" s="12"/>
      <c r="N3060" s="12"/>
      <c r="O3060" s="12"/>
      <c r="P3060" s="12"/>
      <c r="Q3060" s="12"/>
      <c r="R3060" s="12"/>
      <c r="S3060" s="8"/>
      <c r="T3060" s="8"/>
    </row>
    <row r="3061" spans="1:20" ht="15" x14ac:dyDescent="0.2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5" x14ac:dyDescent="0.2">
      <c r="A3062" s="10"/>
      <c r="B3062" s="8"/>
      <c r="C3062" s="8"/>
      <c r="D3062" s="8"/>
      <c r="E3062" s="8"/>
      <c r="F3062" s="4"/>
      <c r="G3062" s="10"/>
      <c r="H3062" s="8"/>
      <c r="I3062" s="12"/>
      <c r="J3062" s="12"/>
      <c r="K3062" s="12"/>
      <c r="L3062" s="12"/>
      <c r="M3062" s="12"/>
      <c r="N3062" s="12"/>
      <c r="O3062" s="12"/>
      <c r="P3062" s="12"/>
      <c r="Q3062" s="12"/>
      <c r="R3062" s="8"/>
      <c r="S3062" s="8"/>
      <c r="T3062" s="8"/>
    </row>
    <row r="3063" spans="1:20" ht="15" x14ac:dyDescent="0.2">
      <c r="A3063" s="10"/>
      <c r="B3063" s="8"/>
      <c r="C3063" s="8"/>
      <c r="D3063" s="8"/>
      <c r="E3063" s="8"/>
      <c r="F3063" s="7"/>
      <c r="G3063" s="10"/>
      <c r="H3063" s="8"/>
      <c r="I3063" s="12"/>
      <c r="J3063" s="8"/>
      <c r="K3063" s="8"/>
      <c r="L3063" s="12"/>
      <c r="M3063" s="12"/>
      <c r="N3063" s="12"/>
      <c r="O3063" s="12"/>
      <c r="P3063" s="12"/>
      <c r="Q3063" s="12"/>
      <c r="R3063" s="12"/>
      <c r="S3063" s="8"/>
      <c r="T3063" s="8"/>
    </row>
    <row r="3064" spans="1:20" ht="15" x14ac:dyDescent="0.2">
      <c r="A3064" s="10"/>
      <c r="B3064" s="8"/>
      <c r="C3064" s="8"/>
      <c r="D3064" s="8"/>
      <c r="E3064" s="8"/>
      <c r="F3064" s="7"/>
      <c r="G3064" s="10"/>
      <c r="H3064" s="60"/>
      <c r="I3064" s="61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5" x14ac:dyDescent="0.2">
      <c r="A3065" s="10"/>
      <c r="B3065" s="8"/>
      <c r="C3065" s="8"/>
      <c r="D3065" s="8"/>
      <c r="E3065" s="8"/>
      <c r="F3065" s="4"/>
      <c r="G3065" s="10"/>
      <c r="H3065" s="60"/>
      <c r="I3065" s="61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5" x14ac:dyDescent="0.2">
      <c r="A3066" s="10"/>
      <c r="B3066" s="8"/>
      <c r="C3066" s="8"/>
      <c r="D3066" s="8"/>
      <c r="E3066" s="8"/>
      <c r="F3066" s="7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5" x14ac:dyDescent="0.2">
      <c r="A3067" s="10"/>
      <c r="B3067" s="8"/>
      <c r="C3067" s="8"/>
      <c r="D3067" s="8"/>
      <c r="E3067" s="8"/>
      <c r="F3067" s="4"/>
      <c r="G3067" s="10"/>
      <c r="H3067" s="60"/>
      <c r="I3067" s="61"/>
      <c r="J3067" s="12"/>
      <c r="K3067" s="12"/>
      <c r="L3067" s="12"/>
      <c r="M3067" s="12"/>
      <c r="N3067" s="12"/>
      <c r="O3067" s="12"/>
      <c r="P3067" s="8"/>
      <c r="Q3067" s="12"/>
      <c r="R3067" s="12"/>
      <c r="S3067" s="8"/>
      <c r="T3067" s="8"/>
    </row>
    <row r="3068" spans="1:20" ht="15" x14ac:dyDescent="0.2">
      <c r="A3068" s="10"/>
      <c r="B3068" s="8"/>
      <c r="C3068" s="8"/>
      <c r="D3068" s="8"/>
      <c r="E3068" s="8"/>
      <c r="F3068" s="4"/>
      <c r="G3068" s="10"/>
      <c r="H3068" s="8"/>
      <c r="I3068" s="12"/>
      <c r="J3068" s="8"/>
      <c r="K3068" s="8"/>
      <c r="L3068" s="12"/>
      <c r="M3068" s="12"/>
      <c r="N3068" s="12"/>
      <c r="O3068" s="12"/>
      <c r="P3068" s="12"/>
      <c r="Q3068" s="12"/>
      <c r="R3068" s="12"/>
      <c r="S3068" s="8"/>
      <c r="T3068" s="8"/>
    </row>
    <row r="3069" spans="1:20" ht="15" x14ac:dyDescent="0.2">
      <c r="A3069" s="10"/>
      <c r="B3069" s="8"/>
      <c r="C3069" s="8"/>
      <c r="D3069" s="8"/>
      <c r="E3069" s="8"/>
      <c r="F3069" s="7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5" x14ac:dyDescent="0.2">
      <c r="A3070" s="10"/>
      <c r="B3070" s="8"/>
      <c r="C3070" s="8"/>
      <c r="D3070" s="8"/>
      <c r="E3070" s="8"/>
      <c r="F3070" s="4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5" x14ac:dyDescent="0.2">
      <c r="A3071" s="10"/>
      <c r="B3071" s="8"/>
      <c r="C3071" s="8"/>
      <c r="D3071" s="8"/>
      <c r="E3071" s="8"/>
      <c r="F3071" s="7"/>
      <c r="G3071" s="10"/>
      <c r="H3071" s="8"/>
      <c r="I3071" s="12"/>
      <c r="J3071" s="8"/>
      <c r="K3071" s="8"/>
      <c r="L3071" s="12"/>
      <c r="M3071" s="12"/>
      <c r="N3071" s="12"/>
      <c r="O3071" s="12"/>
      <c r="P3071" s="12"/>
      <c r="Q3071" s="12"/>
      <c r="R3071" s="12"/>
      <c r="S3071" s="8"/>
      <c r="T3071" s="8"/>
    </row>
    <row r="3072" spans="1:20" ht="15" x14ac:dyDescent="0.2">
      <c r="A3072" s="10"/>
      <c r="B3072" s="8"/>
      <c r="C3072" s="8"/>
      <c r="D3072" s="8"/>
      <c r="E3072" s="8"/>
      <c r="F3072" s="7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5" x14ac:dyDescent="0.2">
      <c r="A3073" s="10"/>
      <c r="B3073" s="8"/>
      <c r="C3073" s="8"/>
      <c r="D3073" s="8"/>
      <c r="E3073" s="8"/>
      <c r="F3073" s="4"/>
      <c r="G3073" s="10"/>
      <c r="H3073" s="8"/>
      <c r="I3073" s="12"/>
      <c r="J3073" s="12"/>
      <c r="K3073" s="12"/>
      <c r="L3073" s="12"/>
      <c r="M3073" s="12"/>
      <c r="N3073" s="8"/>
      <c r="O3073" s="12"/>
      <c r="P3073" s="12"/>
      <c r="Q3073" s="12"/>
      <c r="R3073" s="12"/>
      <c r="S3073" s="8"/>
      <c r="T3073" s="8"/>
    </row>
    <row r="3074" spans="1:20" ht="15" x14ac:dyDescent="0.2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8"/>
      <c r="L3074" s="12"/>
      <c r="M3074" s="12"/>
      <c r="N3074" s="12"/>
      <c r="O3074" s="12"/>
      <c r="P3074" s="12"/>
      <c r="Q3074" s="12"/>
      <c r="R3074" s="12"/>
      <c r="S3074" s="8"/>
      <c r="T3074" s="8"/>
    </row>
    <row r="3075" spans="1:20" ht="15" x14ac:dyDescent="0.2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0"/>
      <c r="L3075" s="61"/>
      <c r="M3075" s="12"/>
      <c r="N3075" s="12"/>
      <c r="O3075" s="12"/>
      <c r="P3075" s="12"/>
      <c r="Q3075" s="12"/>
      <c r="R3075" s="12"/>
      <c r="S3075" s="8"/>
      <c r="T3075" s="8"/>
    </row>
    <row r="3076" spans="1:20" ht="15" x14ac:dyDescent="0.2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60"/>
      <c r="L3076" s="61"/>
      <c r="M3076" s="12"/>
      <c r="N3076" s="12"/>
      <c r="O3076" s="12"/>
      <c r="P3076" s="12"/>
      <c r="Q3076" s="12"/>
      <c r="R3076" s="12"/>
      <c r="S3076" s="8"/>
      <c r="T3076" s="8"/>
    </row>
    <row r="3077" spans="1:20" ht="15" x14ac:dyDescent="0.2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5" x14ac:dyDescent="0.2">
      <c r="A3078" s="10"/>
      <c r="B3078" s="8"/>
      <c r="C3078" s="8"/>
      <c r="D3078" s="8"/>
      <c r="E3078" s="8"/>
      <c r="F3078" s="4"/>
      <c r="G3078" s="10"/>
      <c r="H3078" s="8"/>
      <c r="I3078" s="12"/>
      <c r="J3078" s="8"/>
      <c r="K3078" s="60"/>
      <c r="L3078" s="61"/>
      <c r="M3078" s="12"/>
      <c r="N3078" s="12"/>
      <c r="O3078" s="12"/>
      <c r="P3078" s="12"/>
      <c r="Q3078" s="12"/>
      <c r="R3078" s="12"/>
      <c r="S3078" s="8"/>
      <c r="T3078" s="8"/>
    </row>
    <row r="3079" spans="1:20" ht="15" x14ac:dyDescent="0.2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5" x14ac:dyDescent="0.2">
      <c r="A3080" s="10"/>
      <c r="B3080" s="8"/>
      <c r="C3080" s="8"/>
      <c r="D3080" s="8"/>
      <c r="E3080" s="8"/>
      <c r="F3080" s="7"/>
      <c r="G3080" s="10"/>
      <c r="H3080" s="8"/>
      <c r="I3080" s="12"/>
      <c r="J3080" s="8"/>
      <c r="K3080" s="60"/>
      <c r="L3080" s="61"/>
      <c r="M3080" s="12"/>
      <c r="N3080" s="12"/>
      <c r="O3080" s="12"/>
      <c r="P3080" s="12"/>
      <c r="Q3080" s="12"/>
      <c r="R3080" s="12"/>
      <c r="S3080" s="8"/>
      <c r="T3080" s="8"/>
    </row>
    <row r="3081" spans="1:20" ht="15" x14ac:dyDescent="0.2">
      <c r="A3081" s="10"/>
      <c r="B3081" s="8"/>
      <c r="C3081" s="8"/>
      <c r="D3081" s="8"/>
      <c r="E3081" s="8"/>
      <c r="F3081" s="4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5" x14ac:dyDescent="0.2">
      <c r="A3082" s="10"/>
      <c r="B3082" s="8"/>
      <c r="C3082" s="8"/>
      <c r="D3082" s="8"/>
      <c r="E3082" s="8"/>
      <c r="F3082" s="9"/>
      <c r="G3082" s="10"/>
      <c r="H3082" s="8"/>
      <c r="I3082" s="12"/>
      <c r="J3082" s="8"/>
      <c r="K3082" s="8"/>
      <c r="L3082" s="12"/>
      <c r="M3082" s="12"/>
      <c r="N3082" s="12"/>
      <c r="O3082" s="12"/>
      <c r="P3082" s="12"/>
      <c r="Q3082" s="12"/>
      <c r="R3082" s="12"/>
      <c r="S3082" s="8"/>
      <c r="T3082" s="8"/>
    </row>
    <row r="3083" spans="1:20" ht="15" x14ac:dyDescent="0.2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0"/>
      <c r="L3083" s="61"/>
      <c r="M3083" s="12"/>
      <c r="N3083" s="12"/>
      <c r="O3083" s="12"/>
      <c r="P3083" s="12"/>
      <c r="Q3083" s="12"/>
      <c r="R3083" s="12"/>
      <c r="S3083" s="8"/>
      <c r="T3083" s="8"/>
    </row>
    <row r="3084" spans="1:20" ht="15" x14ac:dyDescent="0.2">
      <c r="A3084" s="10"/>
      <c r="B3084" s="8"/>
      <c r="C3084" s="8"/>
      <c r="D3084" s="8"/>
      <c r="E3084" s="8"/>
      <c r="F3084" s="7"/>
      <c r="G3084" s="10"/>
      <c r="H3084" s="8"/>
      <c r="I3084" s="12"/>
      <c r="J3084" s="8"/>
      <c r="K3084" s="60"/>
      <c r="L3084" s="61"/>
      <c r="M3084" s="12"/>
      <c r="N3084" s="12"/>
      <c r="O3084" s="12"/>
      <c r="P3084" s="12"/>
      <c r="Q3084" s="12"/>
      <c r="R3084" s="12"/>
      <c r="S3084" s="8"/>
      <c r="T3084" s="8"/>
    </row>
    <row r="3085" spans="1:20" ht="15" x14ac:dyDescent="0.2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5" x14ac:dyDescent="0.2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5" x14ac:dyDescent="0.2">
      <c r="A3087" s="10"/>
      <c r="B3087" s="8"/>
      <c r="C3087" s="8"/>
      <c r="D3087" s="8"/>
      <c r="E3087" s="8"/>
      <c r="F3087" s="4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5" x14ac:dyDescent="0.2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5" x14ac:dyDescent="0.2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5" x14ac:dyDescent="0.2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5" x14ac:dyDescent="0.2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5" x14ac:dyDescent="0.2">
      <c r="A3092" s="10"/>
      <c r="B3092" s="8"/>
      <c r="C3092" s="8"/>
      <c r="D3092" s="8"/>
      <c r="E3092" s="8"/>
      <c r="F3092" s="7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5" x14ac:dyDescent="0.2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5" x14ac:dyDescent="0.2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5" x14ac:dyDescent="0.2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5" x14ac:dyDescent="0.2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5" x14ac:dyDescent="0.2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5" x14ac:dyDescent="0.2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5" x14ac:dyDescent="0.2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5" x14ac:dyDescent="0.2">
      <c r="A3100" s="10"/>
      <c r="B3100" s="8"/>
      <c r="C3100" s="8"/>
      <c r="D3100" s="8"/>
      <c r="E3100" s="8"/>
      <c r="F3100" s="4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5" x14ac:dyDescent="0.2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5" x14ac:dyDescent="0.2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5" x14ac:dyDescent="0.2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5" x14ac:dyDescent="0.2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5" x14ac:dyDescent="0.2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5" x14ac:dyDescent="0.2">
      <c r="A3106" s="10"/>
      <c r="B3106" s="8"/>
      <c r="C3106" s="8"/>
      <c r="D3106" s="8"/>
      <c r="E3106" s="8"/>
      <c r="F3106" s="7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5" x14ac:dyDescent="0.2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5" x14ac:dyDescent="0.2">
      <c r="A3108" s="10"/>
      <c r="B3108" s="8"/>
      <c r="C3108" s="8"/>
      <c r="D3108" s="8"/>
      <c r="E3108" s="8"/>
      <c r="F3108" s="4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5" x14ac:dyDescent="0.2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5" x14ac:dyDescent="0.2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5" x14ac:dyDescent="0.2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5" x14ac:dyDescent="0.2">
      <c r="A3112" s="10"/>
      <c r="B3112" s="8"/>
      <c r="C3112" s="8"/>
      <c r="D3112" s="8"/>
      <c r="E3112" s="8"/>
      <c r="F3112" s="7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5" x14ac:dyDescent="0.2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5" x14ac:dyDescent="0.2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5" x14ac:dyDescent="0.2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5" x14ac:dyDescent="0.2">
      <c r="A3116" s="10"/>
      <c r="B3116" s="8"/>
      <c r="C3116" s="8"/>
      <c r="D3116" s="8"/>
      <c r="E3116" s="8"/>
      <c r="F3116" s="7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5" x14ac:dyDescent="0.2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5" x14ac:dyDescent="0.2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5" x14ac:dyDescent="0.2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5" x14ac:dyDescent="0.2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5" x14ac:dyDescent="0.2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5" x14ac:dyDescent="0.2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5" x14ac:dyDescent="0.2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5" x14ac:dyDescent="0.2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5" x14ac:dyDescent="0.2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5" x14ac:dyDescent="0.2">
      <c r="A3126" s="10"/>
      <c r="B3126" s="8"/>
      <c r="C3126" s="8"/>
      <c r="D3126" s="8"/>
      <c r="E3126" s="8"/>
      <c r="F3126" s="7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5" x14ac:dyDescent="0.2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5" x14ac:dyDescent="0.2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5" x14ac:dyDescent="0.2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5" x14ac:dyDescent="0.2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5" x14ac:dyDescent="0.2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5" x14ac:dyDescent="0.2">
      <c r="A3132" s="10"/>
      <c r="B3132" s="8"/>
      <c r="C3132" s="8"/>
      <c r="D3132" s="8"/>
      <c r="E3132" s="8"/>
      <c r="F3132" s="7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5" x14ac:dyDescent="0.2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5" x14ac:dyDescent="0.2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5" x14ac:dyDescent="0.2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5" x14ac:dyDescent="0.2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5" x14ac:dyDescent="0.2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5" x14ac:dyDescent="0.2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5" x14ac:dyDescent="0.2">
      <c r="A3139" s="10"/>
      <c r="B3139" s="8"/>
      <c r="C3139" s="8"/>
      <c r="D3139" s="8"/>
      <c r="E3139" s="8"/>
      <c r="F3139" s="4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5" x14ac:dyDescent="0.2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5" x14ac:dyDescent="0.2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5" x14ac:dyDescent="0.2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5" x14ac:dyDescent="0.2">
      <c r="A3143" s="10"/>
      <c r="B3143" s="8"/>
      <c r="C3143" s="8"/>
      <c r="D3143" s="8"/>
      <c r="E3143" s="8"/>
      <c r="F3143" s="7"/>
      <c r="G3143" s="10"/>
      <c r="H3143" s="8"/>
      <c r="I3143" s="12"/>
      <c r="J3143" s="8"/>
      <c r="K3143" s="8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5" x14ac:dyDescent="0.2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5" x14ac:dyDescent="0.2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5" x14ac:dyDescent="0.2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8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5" x14ac:dyDescent="0.2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5" x14ac:dyDescent="0.2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5" x14ac:dyDescent="0.2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5" x14ac:dyDescent="0.2">
      <c r="A3150" s="10"/>
      <c r="B3150" s="8"/>
      <c r="C3150" s="8"/>
      <c r="D3150" s="8"/>
      <c r="E3150" s="8"/>
      <c r="F3150" s="7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5" x14ac:dyDescent="0.2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5" x14ac:dyDescent="0.2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5" x14ac:dyDescent="0.2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5" x14ac:dyDescent="0.2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5" x14ac:dyDescent="0.2">
      <c r="A3155" s="10"/>
      <c r="B3155" s="8"/>
      <c r="C3155" s="8"/>
      <c r="D3155" s="8"/>
      <c r="E3155" s="8"/>
      <c r="F3155" s="4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5" x14ac:dyDescent="0.2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5" x14ac:dyDescent="0.2">
      <c r="A3157" s="10"/>
      <c r="B3157" s="8"/>
      <c r="C3157" s="8"/>
      <c r="D3157" s="8"/>
      <c r="E3157" s="8"/>
      <c r="F3157" s="7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5" x14ac:dyDescent="0.2">
      <c r="A3158" s="10"/>
      <c r="B3158" s="8"/>
      <c r="C3158" s="8"/>
      <c r="D3158" s="8"/>
      <c r="E3158" s="8"/>
      <c r="F3158" s="9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5" x14ac:dyDescent="0.2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5" x14ac:dyDescent="0.2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5" x14ac:dyDescent="0.2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5" x14ac:dyDescent="0.2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5" x14ac:dyDescent="0.2">
      <c r="A3163" s="10"/>
      <c r="B3163" s="8"/>
      <c r="C3163" s="8"/>
      <c r="D3163" s="8"/>
      <c r="E3163" s="8"/>
      <c r="F3163" s="7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5" x14ac:dyDescent="0.2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5" x14ac:dyDescent="0.2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5" x14ac:dyDescent="0.2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5" x14ac:dyDescent="0.2">
      <c r="A3167" s="10"/>
      <c r="B3167" s="8"/>
      <c r="C3167" s="8"/>
      <c r="D3167" s="8"/>
      <c r="E3167" s="8"/>
      <c r="F3167" s="7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5" x14ac:dyDescent="0.2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5" x14ac:dyDescent="0.2">
      <c r="A3169" s="10"/>
      <c r="B3169" s="8"/>
      <c r="C3169" s="8"/>
      <c r="D3169" s="8"/>
      <c r="E3169" s="8"/>
      <c r="F3169" s="4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5" x14ac:dyDescent="0.2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5" x14ac:dyDescent="0.2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5" x14ac:dyDescent="0.2">
      <c r="A3172" s="10"/>
      <c r="B3172" s="8"/>
      <c r="C3172" s="8"/>
      <c r="D3172" s="8"/>
      <c r="E3172" s="8"/>
      <c r="F3172" s="7"/>
      <c r="G3172" s="10"/>
      <c r="H3172" s="8"/>
      <c r="I3172" s="12"/>
      <c r="J3172" s="8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5" x14ac:dyDescent="0.2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5" x14ac:dyDescent="0.2">
      <c r="A3174" s="10"/>
      <c r="B3174" s="8"/>
      <c r="C3174" s="8"/>
      <c r="D3174" s="8"/>
      <c r="E3174" s="8"/>
      <c r="F3174" s="4"/>
      <c r="G3174" s="10"/>
      <c r="H3174" s="8"/>
      <c r="I3174" s="8"/>
      <c r="J3174" s="12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5" x14ac:dyDescent="0.2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5" x14ac:dyDescent="0.2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5" x14ac:dyDescent="0.2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5" x14ac:dyDescent="0.2">
      <c r="A3178" s="10"/>
      <c r="B3178" s="8"/>
      <c r="C3178" s="8"/>
      <c r="D3178" s="8"/>
      <c r="E3178" s="8"/>
      <c r="F3178" s="4"/>
      <c r="G3178" s="10"/>
      <c r="H3178" s="8"/>
      <c r="I3178" s="12"/>
      <c r="J3178" s="8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5" x14ac:dyDescent="0.2">
      <c r="A3179" s="10"/>
      <c r="B3179" s="8"/>
      <c r="C3179" s="8"/>
      <c r="D3179" s="8"/>
      <c r="E3179" s="8"/>
      <c r="F3179" s="4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5" x14ac:dyDescent="0.2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5" x14ac:dyDescent="0.2">
      <c r="A3181" s="10"/>
      <c r="B3181" s="8"/>
      <c r="C3181" s="8"/>
      <c r="D3181" s="8"/>
      <c r="E3181" s="8"/>
      <c r="F3181" s="7"/>
      <c r="G3181" s="10"/>
      <c r="H3181" s="8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5" x14ac:dyDescent="0.2">
      <c r="A3182" s="10"/>
      <c r="B3182" s="8"/>
      <c r="C3182" s="8"/>
      <c r="D3182" s="8"/>
      <c r="E3182" s="8"/>
      <c r="F3182" s="4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5" x14ac:dyDescent="0.2">
      <c r="A3183" s="10"/>
      <c r="B3183" s="8"/>
      <c r="C3183" s="8"/>
      <c r="D3183" s="8"/>
      <c r="E3183" s="8"/>
      <c r="F3183" s="7"/>
      <c r="G3183" s="10"/>
      <c r="H3183" s="8"/>
      <c r="I3183" s="8"/>
      <c r="J3183" s="12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5" x14ac:dyDescent="0.2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5" x14ac:dyDescent="0.2">
      <c r="A3185" s="10"/>
      <c r="B3185" s="8"/>
      <c r="C3185" s="8"/>
      <c r="D3185" s="8"/>
      <c r="E3185" s="8"/>
      <c r="F3185" s="4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5" x14ac:dyDescent="0.2">
      <c r="A3186" s="10"/>
      <c r="B3186" s="8"/>
      <c r="C3186" s="8"/>
      <c r="D3186" s="8"/>
      <c r="E3186" s="8"/>
      <c r="F3186" s="7"/>
      <c r="G3186" s="10"/>
      <c r="H3186" s="8"/>
      <c r="I3186" s="12"/>
      <c r="J3186" s="8"/>
      <c r="K3186" s="12"/>
      <c r="L3186" s="12"/>
      <c r="M3186" s="12"/>
      <c r="N3186" s="12"/>
      <c r="O3186" s="12"/>
      <c r="P3186" s="12"/>
      <c r="Q3186" s="12"/>
      <c r="R3186" s="12"/>
      <c r="S3186" s="8"/>
      <c r="T3186" s="8"/>
    </row>
    <row r="3187" spans="1:20" ht="15" x14ac:dyDescent="0.2">
      <c r="A3187" s="10"/>
      <c r="B3187" s="8"/>
      <c r="C3187" s="8"/>
      <c r="D3187" s="8"/>
      <c r="E3187" s="8"/>
      <c r="F3187" s="4"/>
      <c r="G3187" s="10"/>
      <c r="H3187" s="8"/>
      <c r="I3187" s="12"/>
      <c r="J3187" s="12"/>
      <c r="K3187" s="12"/>
      <c r="L3187" s="12"/>
      <c r="M3187" s="12"/>
      <c r="N3187" s="12"/>
      <c r="O3187" s="12"/>
      <c r="P3187" s="12"/>
      <c r="Q3187" s="12"/>
      <c r="R3187" s="8"/>
      <c r="S3187" s="8"/>
      <c r="T3187" s="8"/>
    </row>
    <row r="3188" spans="1:20" ht="15" x14ac:dyDescent="0.2">
      <c r="A3188" s="10"/>
      <c r="B3188" s="8"/>
      <c r="C3188" s="8"/>
      <c r="D3188" s="8"/>
      <c r="E3188" s="8"/>
      <c r="F3188" s="4"/>
      <c r="G3188" s="10"/>
      <c r="H3188" s="60"/>
      <c r="I3188" s="61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5" x14ac:dyDescent="0.2">
      <c r="A3189" s="10"/>
      <c r="B3189" s="8"/>
      <c r="C3189" s="8"/>
      <c r="D3189" s="8"/>
      <c r="E3189" s="8"/>
      <c r="F3189" s="4"/>
      <c r="G3189" s="10"/>
      <c r="H3189" s="60"/>
      <c r="I3189" s="61"/>
      <c r="J3189" s="12"/>
      <c r="K3189" s="12"/>
      <c r="L3189" s="12"/>
      <c r="M3189" s="12"/>
      <c r="N3189" s="12"/>
      <c r="O3189" s="12"/>
      <c r="P3189" s="8"/>
      <c r="Q3189" s="12"/>
      <c r="R3189" s="12"/>
      <c r="S3189" s="8"/>
      <c r="T3189" s="8"/>
    </row>
    <row r="3190" spans="1:20" ht="15" x14ac:dyDescent="0.2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5" x14ac:dyDescent="0.2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8"/>
      <c r="P3191" s="12"/>
      <c r="Q3191" s="12"/>
      <c r="R3191" s="12"/>
      <c r="S3191" s="8"/>
      <c r="T3191" s="8"/>
    </row>
    <row r="3192" spans="1:20" ht="15" x14ac:dyDescent="0.2">
      <c r="A3192" s="10"/>
      <c r="B3192" s="8"/>
      <c r="C3192" s="8"/>
      <c r="D3192" s="8"/>
      <c r="E3192" s="8"/>
      <c r="F3192" s="7"/>
      <c r="G3192" s="10"/>
      <c r="H3192" s="8"/>
      <c r="I3192" s="12"/>
      <c r="J3192" s="8"/>
      <c r="K3192" s="12"/>
      <c r="L3192" s="12"/>
      <c r="M3192" s="12"/>
      <c r="N3192" s="12"/>
      <c r="O3192" s="12"/>
      <c r="P3192" s="12"/>
      <c r="Q3192" s="12"/>
      <c r="R3192" s="12"/>
      <c r="S3192" s="8"/>
      <c r="T3192" s="8"/>
    </row>
    <row r="3193" spans="1:20" ht="15" x14ac:dyDescent="0.2">
      <c r="A3193" s="10"/>
      <c r="B3193" s="8"/>
      <c r="C3193" s="8"/>
      <c r="D3193" s="8"/>
      <c r="E3193" s="8"/>
      <c r="F3193" s="4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5" x14ac:dyDescent="0.2">
      <c r="A3194" s="10"/>
      <c r="B3194" s="8"/>
      <c r="C3194" s="8"/>
      <c r="D3194" s="8"/>
      <c r="E3194" s="8"/>
      <c r="F3194" s="7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5" x14ac:dyDescent="0.2">
      <c r="A3195" s="10"/>
      <c r="B3195" s="8"/>
      <c r="C3195" s="8"/>
      <c r="D3195" s="8"/>
      <c r="E3195" s="8"/>
      <c r="F3195" s="7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5" x14ac:dyDescent="0.2">
      <c r="A3196" s="10"/>
      <c r="B3196" s="8"/>
      <c r="C3196" s="8"/>
      <c r="D3196" s="8"/>
      <c r="E3196" s="8"/>
      <c r="F3196" s="9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5" x14ac:dyDescent="0.2">
      <c r="A3197" s="10"/>
      <c r="B3197" s="8"/>
      <c r="C3197" s="8"/>
      <c r="D3197" s="8"/>
      <c r="E3197" s="8"/>
      <c r="F3197" s="4"/>
      <c r="G3197" s="10"/>
      <c r="H3197" s="8"/>
      <c r="I3197" s="12"/>
      <c r="J3197" s="8"/>
      <c r="K3197" s="12"/>
      <c r="L3197" s="12"/>
      <c r="M3197" s="12"/>
      <c r="N3197" s="12"/>
      <c r="O3197" s="12"/>
      <c r="P3197" s="12"/>
      <c r="Q3197" s="12"/>
      <c r="R3197" s="12"/>
      <c r="S3197" s="8"/>
      <c r="T3197" s="8"/>
    </row>
    <row r="3198" spans="1:20" ht="15" x14ac:dyDescent="0.2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5" x14ac:dyDescent="0.2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5" x14ac:dyDescent="0.2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5" x14ac:dyDescent="0.2">
      <c r="A3201" s="10"/>
      <c r="B3201" s="8"/>
      <c r="C3201" s="8"/>
      <c r="D3201" s="8"/>
      <c r="E3201" s="8"/>
      <c r="F3201" s="4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5" x14ac:dyDescent="0.2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12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5" x14ac:dyDescent="0.2">
      <c r="A3203" s="10"/>
      <c r="B3203" s="8"/>
      <c r="C3203" s="8"/>
      <c r="D3203" s="8"/>
      <c r="E3203" s="8"/>
      <c r="F3203" s="9"/>
      <c r="G3203" s="10"/>
      <c r="H3203" s="8"/>
      <c r="I3203" s="12"/>
      <c r="J3203" s="12"/>
      <c r="K3203" s="12"/>
      <c r="L3203" s="12"/>
      <c r="M3203" s="12"/>
      <c r="N3203" s="8"/>
      <c r="O3203" s="12"/>
      <c r="P3203" s="12"/>
      <c r="Q3203" s="12"/>
      <c r="R3203" s="12"/>
      <c r="S3203" s="8"/>
      <c r="T3203" s="8"/>
    </row>
    <row r="3204" spans="1:20" ht="15" x14ac:dyDescent="0.2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8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5" x14ac:dyDescent="0.2">
      <c r="A3205" s="10"/>
      <c r="B3205" s="8"/>
      <c r="C3205" s="8"/>
      <c r="D3205" s="8"/>
      <c r="E3205" s="8"/>
      <c r="F3205" s="4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5" x14ac:dyDescent="0.2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60"/>
      <c r="L3206" s="61"/>
      <c r="M3206" s="12"/>
      <c r="N3206" s="12"/>
      <c r="O3206" s="12"/>
      <c r="P3206" s="12"/>
      <c r="Q3206" s="12"/>
      <c r="R3206" s="12"/>
      <c r="S3206" s="8"/>
      <c r="T3206" s="8"/>
    </row>
    <row r="3207" spans="1:20" ht="15" x14ac:dyDescent="0.2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12"/>
      <c r="L3207" s="12"/>
      <c r="M3207" s="12"/>
      <c r="N3207" s="12"/>
      <c r="O3207" s="12"/>
      <c r="P3207" s="12"/>
      <c r="Q3207" s="12"/>
      <c r="R3207" s="12"/>
      <c r="S3207" s="8"/>
      <c r="T3207" s="8"/>
    </row>
    <row r="3208" spans="1:20" ht="15" x14ac:dyDescent="0.2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60"/>
      <c r="L3208" s="61"/>
      <c r="M3208" s="12"/>
      <c r="N3208" s="12"/>
      <c r="O3208" s="12"/>
      <c r="P3208" s="12"/>
      <c r="Q3208" s="12"/>
      <c r="R3208" s="12"/>
      <c r="S3208" s="8"/>
      <c r="T3208" s="8"/>
    </row>
    <row r="3209" spans="1:20" ht="15" x14ac:dyDescent="0.2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60"/>
      <c r="L3209" s="61"/>
      <c r="M3209" s="12"/>
      <c r="N3209" s="12"/>
      <c r="O3209" s="12"/>
      <c r="P3209" s="12"/>
      <c r="Q3209" s="12"/>
      <c r="R3209" s="12"/>
      <c r="S3209" s="8"/>
      <c r="T3209" s="8"/>
    </row>
    <row r="3210" spans="1:20" ht="15" x14ac:dyDescent="0.2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60"/>
      <c r="L3210" s="61"/>
      <c r="M3210" s="12"/>
      <c r="N3210" s="12"/>
      <c r="O3210" s="12"/>
      <c r="P3210" s="12"/>
      <c r="Q3210" s="12"/>
      <c r="R3210" s="12"/>
      <c r="S3210" s="8"/>
      <c r="T3210" s="8"/>
    </row>
    <row r="3211" spans="1:20" ht="15" x14ac:dyDescent="0.2">
      <c r="A3211" s="10"/>
      <c r="B3211" s="8"/>
      <c r="C3211" s="8"/>
      <c r="D3211" s="8"/>
      <c r="E3211" s="8"/>
      <c r="F3211" s="7"/>
      <c r="G3211" s="10"/>
      <c r="H3211" s="8"/>
      <c r="I3211" s="12"/>
      <c r="J3211" s="8"/>
      <c r="K3211" s="12"/>
      <c r="L3211" s="12"/>
      <c r="M3211" s="12"/>
      <c r="N3211" s="12"/>
      <c r="O3211" s="12"/>
      <c r="P3211" s="12"/>
      <c r="Q3211" s="12"/>
      <c r="R3211" s="12"/>
      <c r="S3211" s="8"/>
      <c r="T3211" s="8"/>
    </row>
    <row r="3212" spans="1:20" ht="15" x14ac:dyDescent="0.2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0"/>
      <c r="L3212" s="61"/>
      <c r="M3212" s="12"/>
      <c r="N3212" s="12"/>
      <c r="O3212" s="12"/>
      <c r="P3212" s="12"/>
      <c r="Q3212" s="12"/>
      <c r="R3212" s="12"/>
      <c r="S3212" s="8"/>
      <c r="T3212" s="8"/>
    </row>
    <row r="3213" spans="1:20" ht="15" x14ac:dyDescent="0.2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0"/>
      <c r="L3213" s="61"/>
      <c r="M3213" s="12"/>
      <c r="N3213" s="12"/>
      <c r="O3213" s="12"/>
      <c r="P3213" s="12"/>
      <c r="Q3213" s="12"/>
      <c r="R3213" s="12"/>
      <c r="S3213" s="8"/>
      <c r="T3213" s="8"/>
    </row>
    <row r="3214" spans="1:20" ht="15" x14ac:dyDescent="0.2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60"/>
      <c r="L3214" s="61"/>
      <c r="M3214" s="12"/>
      <c r="N3214" s="12"/>
      <c r="O3214" s="12"/>
      <c r="P3214" s="12"/>
      <c r="Q3214" s="12"/>
      <c r="R3214" s="12"/>
      <c r="S3214" s="8"/>
      <c r="T3214" s="8"/>
    </row>
    <row r="3215" spans="1:20" ht="15" x14ac:dyDescent="0.2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60"/>
      <c r="L3215" s="61"/>
      <c r="M3215" s="12"/>
      <c r="N3215" s="12"/>
      <c r="O3215" s="12"/>
      <c r="P3215" s="12"/>
      <c r="Q3215" s="12"/>
      <c r="R3215" s="12"/>
      <c r="S3215" s="8"/>
      <c r="T3215" s="8"/>
    </row>
    <row r="3216" spans="1:20" ht="15" x14ac:dyDescent="0.2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12"/>
      <c r="L3216" s="12"/>
      <c r="M3216" s="12"/>
      <c r="N3216" s="12"/>
      <c r="O3216" s="12"/>
      <c r="P3216" s="12"/>
      <c r="Q3216" s="12"/>
      <c r="R3216" s="12"/>
      <c r="S3216" s="8"/>
      <c r="T3216" s="8"/>
    </row>
    <row r="3217" spans="1:20" ht="15" x14ac:dyDescent="0.2">
      <c r="A3217" s="10"/>
      <c r="B3217" s="8"/>
      <c r="C3217" s="8"/>
      <c r="D3217" s="8"/>
      <c r="E3217" s="8"/>
      <c r="F3217" s="7"/>
      <c r="G3217" s="10"/>
      <c r="H3217" s="8"/>
      <c r="I3217" s="12"/>
      <c r="J3217" s="8"/>
      <c r="K3217" s="60"/>
      <c r="L3217" s="61"/>
      <c r="M3217" s="12"/>
      <c r="N3217" s="12"/>
      <c r="O3217" s="12"/>
      <c r="P3217" s="12"/>
      <c r="Q3217" s="12"/>
      <c r="R3217" s="12"/>
      <c r="S3217" s="8"/>
      <c r="T3217" s="8"/>
    </row>
    <row r="3218" spans="1:20" ht="15" x14ac:dyDescent="0.2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60"/>
      <c r="L3218" s="61"/>
      <c r="M3218" s="12"/>
      <c r="N3218" s="12"/>
      <c r="O3218" s="12"/>
      <c r="P3218" s="12"/>
      <c r="Q3218" s="12"/>
      <c r="R3218" s="12"/>
      <c r="S3218" s="8"/>
      <c r="T3218" s="8"/>
    </row>
    <row r="3219" spans="1:20" ht="15" x14ac:dyDescent="0.2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5" x14ac:dyDescent="0.2">
      <c r="A3220" s="10"/>
      <c r="B3220" s="8"/>
      <c r="C3220" s="8"/>
      <c r="D3220" s="8"/>
      <c r="E3220" s="8"/>
      <c r="F3220" s="4"/>
      <c r="G3220" s="10"/>
      <c r="H3220" s="8"/>
      <c r="I3220" s="12"/>
      <c r="J3220" s="8"/>
      <c r="K3220" s="60"/>
      <c r="L3220" s="61"/>
      <c r="M3220" s="12"/>
      <c r="N3220" s="12"/>
      <c r="O3220" s="12"/>
      <c r="P3220" s="12"/>
      <c r="Q3220" s="12"/>
      <c r="R3220" s="12"/>
      <c r="S3220" s="8"/>
      <c r="T3220" s="8"/>
    </row>
    <row r="3221" spans="1:20" ht="15" x14ac:dyDescent="0.2">
      <c r="A3221" s="10"/>
      <c r="B3221" s="8"/>
      <c r="C3221" s="8"/>
      <c r="D3221" s="8"/>
      <c r="E3221" s="8"/>
      <c r="F3221" s="9"/>
      <c r="G3221" s="10"/>
      <c r="H3221" s="8"/>
      <c r="I3221" s="12"/>
      <c r="J3221" s="8"/>
      <c r="K3221" s="12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5" x14ac:dyDescent="0.2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60"/>
      <c r="L3222" s="61"/>
      <c r="M3222" s="12"/>
      <c r="N3222" s="12"/>
      <c r="O3222" s="12"/>
      <c r="P3222" s="12"/>
      <c r="Q3222" s="12"/>
      <c r="R3222" s="12"/>
      <c r="S3222" s="8"/>
      <c r="T3222" s="8"/>
    </row>
    <row r="3223" spans="1:20" ht="15" x14ac:dyDescent="0.2">
      <c r="A3223" s="10"/>
      <c r="B3223" s="8"/>
      <c r="C3223" s="8"/>
      <c r="D3223" s="8"/>
      <c r="E3223" s="8"/>
      <c r="F3223" s="7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5" x14ac:dyDescent="0.2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12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5" x14ac:dyDescent="0.2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5" x14ac:dyDescent="0.2">
      <c r="A3226" s="10"/>
      <c r="B3226" s="8"/>
      <c r="C3226" s="8"/>
      <c r="D3226" s="8"/>
      <c r="E3226" s="8"/>
      <c r="F3226" s="4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5" x14ac:dyDescent="0.2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5" x14ac:dyDescent="0.2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12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5" x14ac:dyDescent="0.2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5" x14ac:dyDescent="0.2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5" x14ac:dyDescent="0.2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5" x14ac:dyDescent="0.2">
      <c r="A3232" s="10"/>
      <c r="B3232" s="8"/>
      <c r="C3232" s="8"/>
      <c r="D3232" s="8"/>
      <c r="E3232" s="8"/>
      <c r="F3232" s="7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5" x14ac:dyDescent="0.2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12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5" x14ac:dyDescent="0.2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5" x14ac:dyDescent="0.2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5" x14ac:dyDescent="0.2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5" x14ac:dyDescent="0.2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5" x14ac:dyDescent="0.2">
      <c r="A3238" s="10"/>
      <c r="B3238" s="8"/>
      <c r="C3238" s="8"/>
      <c r="D3238" s="8"/>
      <c r="E3238" s="8"/>
      <c r="F3238" s="4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5" x14ac:dyDescent="0.2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12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5" x14ac:dyDescent="0.2">
      <c r="A3240" s="10"/>
      <c r="B3240" s="8"/>
      <c r="C3240" s="8"/>
      <c r="D3240" s="8"/>
      <c r="E3240" s="8"/>
      <c r="F3240" s="7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5" x14ac:dyDescent="0.2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5" x14ac:dyDescent="0.2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5" x14ac:dyDescent="0.2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5" x14ac:dyDescent="0.2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8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5" x14ac:dyDescent="0.2">
      <c r="A3245" s="10"/>
      <c r="B3245" s="8"/>
      <c r="C3245" s="8"/>
      <c r="D3245" s="8"/>
      <c r="E3245" s="8"/>
      <c r="F3245" s="4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5" x14ac:dyDescent="0.2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5" x14ac:dyDescent="0.2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5" x14ac:dyDescent="0.2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5" x14ac:dyDescent="0.2">
      <c r="A3249" s="10"/>
      <c r="B3249" s="8"/>
      <c r="C3249" s="8"/>
      <c r="D3249" s="8"/>
      <c r="E3249" s="8"/>
      <c r="F3249" s="4"/>
      <c r="G3249" s="10"/>
      <c r="H3249" s="8"/>
      <c r="I3249" s="12"/>
      <c r="J3249" s="8"/>
      <c r="K3249" s="12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5" x14ac:dyDescent="0.2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5" x14ac:dyDescent="0.2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5" x14ac:dyDescent="0.2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12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5" x14ac:dyDescent="0.2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5" x14ac:dyDescent="0.2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5" x14ac:dyDescent="0.2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5" x14ac:dyDescent="0.2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5" x14ac:dyDescent="0.2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12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5" x14ac:dyDescent="0.2">
      <c r="A3258" s="10"/>
      <c r="B3258" s="8"/>
      <c r="C3258" s="8"/>
      <c r="D3258" s="8"/>
      <c r="E3258" s="8"/>
      <c r="F3258" s="4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5" x14ac:dyDescent="0.2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5" x14ac:dyDescent="0.2">
      <c r="A3260" s="10"/>
      <c r="B3260" s="8"/>
      <c r="C3260" s="8"/>
      <c r="D3260" s="8"/>
      <c r="E3260" s="8"/>
      <c r="F3260" s="7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5" x14ac:dyDescent="0.2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5" x14ac:dyDescent="0.2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5" x14ac:dyDescent="0.2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12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5" x14ac:dyDescent="0.2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5" x14ac:dyDescent="0.2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8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5" x14ac:dyDescent="0.2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5" x14ac:dyDescent="0.2">
      <c r="A3267" s="10"/>
      <c r="B3267" s="8"/>
      <c r="C3267" s="8"/>
      <c r="D3267" s="8"/>
      <c r="E3267" s="8"/>
      <c r="F3267" s="4"/>
      <c r="G3267" s="10"/>
      <c r="H3267" s="8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5" x14ac:dyDescent="0.2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5" x14ac:dyDescent="0.2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5" x14ac:dyDescent="0.2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5" x14ac:dyDescent="0.2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5" x14ac:dyDescent="0.2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5" x14ac:dyDescent="0.2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5" x14ac:dyDescent="0.2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5" x14ac:dyDescent="0.2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5" x14ac:dyDescent="0.2">
      <c r="A3276" s="10"/>
      <c r="B3276" s="8"/>
      <c r="C3276" s="8"/>
      <c r="D3276" s="8"/>
      <c r="E3276" s="8"/>
      <c r="F3276" s="7"/>
      <c r="G3276" s="10"/>
      <c r="H3276" s="8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5" x14ac:dyDescent="0.2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8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5" x14ac:dyDescent="0.2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5" x14ac:dyDescent="0.2">
      <c r="A3279" s="10"/>
      <c r="B3279" s="8"/>
      <c r="C3279" s="8"/>
      <c r="D3279" s="8"/>
      <c r="E3279" s="8"/>
      <c r="F3279" s="7"/>
      <c r="G3279" s="10"/>
      <c r="H3279" s="8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5" x14ac:dyDescent="0.2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5" x14ac:dyDescent="0.2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5" x14ac:dyDescent="0.2">
      <c r="A3282" s="10"/>
      <c r="B3282" s="8"/>
      <c r="C3282" s="8"/>
      <c r="D3282" s="8"/>
      <c r="E3282" s="8"/>
      <c r="F3282" s="4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5" x14ac:dyDescent="0.2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5" x14ac:dyDescent="0.2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5" x14ac:dyDescent="0.2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5" x14ac:dyDescent="0.2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5" x14ac:dyDescent="0.2">
      <c r="A3287" s="10"/>
      <c r="B3287" s="8"/>
      <c r="C3287" s="8"/>
      <c r="D3287" s="8"/>
      <c r="E3287" s="8"/>
      <c r="F3287" s="7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5" x14ac:dyDescent="0.2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5" x14ac:dyDescent="0.2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5" x14ac:dyDescent="0.2">
      <c r="A3290" s="10"/>
      <c r="B3290" s="8"/>
      <c r="C3290" s="8"/>
      <c r="D3290" s="8"/>
      <c r="E3290" s="8"/>
      <c r="F3290" s="4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5" x14ac:dyDescent="0.2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5" x14ac:dyDescent="0.2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5" x14ac:dyDescent="0.2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5" x14ac:dyDescent="0.2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5" x14ac:dyDescent="0.2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5" x14ac:dyDescent="0.2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5" x14ac:dyDescent="0.2">
      <c r="A3297" s="10"/>
      <c r="B3297" s="8"/>
      <c r="C3297" s="8"/>
      <c r="D3297" s="8"/>
      <c r="E3297" s="8"/>
      <c r="F3297" s="7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5" x14ac:dyDescent="0.2">
      <c r="A3298" s="10"/>
      <c r="B3298" s="8"/>
      <c r="C3298" s="8"/>
      <c r="D3298" s="8"/>
      <c r="E3298" s="8"/>
      <c r="F3298" s="4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5" x14ac:dyDescent="0.2">
      <c r="A3299" s="10"/>
      <c r="B3299" s="8"/>
      <c r="C3299" s="8"/>
      <c r="D3299" s="8"/>
      <c r="E3299" s="8"/>
      <c r="F3299" s="4"/>
      <c r="G3299" s="10"/>
      <c r="H3299" s="8"/>
      <c r="I3299" s="8"/>
      <c r="J3299" s="12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5" x14ac:dyDescent="0.2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5" x14ac:dyDescent="0.2">
      <c r="A3301" s="10"/>
      <c r="B3301" s="8"/>
      <c r="C3301" s="8"/>
      <c r="D3301" s="8"/>
      <c r="E3301" s="8"/>
      <c r="F3301" s="4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5" x14ac:dyDescent="0.2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5" x14ac:dyDescent="0.2">
      <c r="A3303" s="10"/>
      <c r="B3303" s="8"/>
      <c r="C3303" s="8"/>
      <c r="D3303" s="8"/>
      <c r="E3303" s="8"/>
      <c r="F3303" s="7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5" x14ac:dyDescent="0.2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5" x14ac:dyDescent="0.2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5" x14ac:dyDescent="0.2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5" x14ac:dyDescent="0.2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5" x14ac:dyDescent="0.2">
      <c r="A3308" s="10"/>
      <c r="B3308" s="8"/>
      <c r="C3308" s="8"/>
      <c r="D3308" s="8"/>
      <c r="E3308" s="8"/>
      <c r="F3308" s="7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5" x14ac:dyDescent="0.2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5" x14ac:dyDescent="0.2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5" x14ac:dyDescent="0.2">
      <c r="A3311" s="10"/>
      <c r="B3311" s="8"/>
      <c r="C3311" s="8"/>
      <c r="D3311" s="8"/>
      <c r="E3311" s="8"/>
      <c r="F3311" s="9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5" x14ac:dyDescent="0.2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5" x14ac:dyDescent="0.2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5" x14ac:dyDescent="0.2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5" x14ac:dyDescent="0.2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5" x14ac:dyDescent="0.2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5" x14ac:dyDescent="0.2">
      <c r="A3317" s="10"/>
      <c r="B3317" s="8"/>
      <c r="C3317" s="8"/>
      <c r="D3317" s="8"/>
      <c r="E3317" s="8"/>
      <c r="F3317" s="9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5" x14ac:dyDescent="0.2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5" x14ac:dyDescent="0.2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5" x14ac:dyDescent="0.2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5" x14ac:dyDescent="0.2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5" x14ac:dyDescent="0.2">
      <c r="A3322" s="10"/>
      <c r="B3322" s="8"/>
      <c r="C3322" s="8"/>
      <c r="D3322" s="8"/>
      <c r="E3322" s="8"/>
      <c r="F3322" s="4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5" x14ac:dyDescent="0.2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5" x14ac:dyDescent="0.2">
      <c r="A3324" s="10"/>
      <c r="B3324" s="8"/>
      <c r="C3324" s="8"/>
      <c r="D3324" s="8"/>
      <c r="E3324" s="8"/>
      <c r="F3324" s="7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5" x14ac:dyDescent="0.2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5" x14ac:dyDescent="0.2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5" x14ac:dyDescent="0.2">
      <c r="A3327" s="10"/>
      <c r="B3327" s="8"/>
      <c r="C3327" s="8"/>
      <c r="D3327" s="8"/>
      <c r="E3327" s="8"/>
      <c r="F3327" s="7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5" x14ac:dyDescent="0.2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5" x14ac:dyDescent="0.2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5" x14ac:dyDescent="0.2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5" x14ac:dyDescent="0.2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5" x14ac:dyDescent="0.2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5" x14ac:dyDescent="0.2">
      <c r="A3333" s="10"/>
      <c r="B3333" s="8"/>
      <c r="C3333" s="8"/>
      <c r="D3333" s="8"/>
      <c r="E3333" s="8"/>
      <c r="F3333" s="4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5" x14ac:dyDescent="0.2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5" x14ac:dyDescent="0.2">
      <c r="A3335" s="10"/>
      <c r="B3335" s="8"/>
      <c r="C3335" s="8"/>
      <c r="D3335" s="8"/>
      <c r="E3335" s="8"/>
      <c r="F3335" s="7"/>
      <c r="G3335" s="10"/>
      <c r="H3335" s="8"/>
      <c r="I3335" s="12"/>
      <c r="J3335" s="8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5" x14ac:dyDescent="0.2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5" x14ac:dyDescent="0.2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5" x14ac:dyDescent="0.2">
      <c r="A3338" s="10"/>
      <c r="B3338" s="8"/>
      <c r="C3338" s="8"/>
      <c r="D3338" s="8"/>
      <c r="E3338" s="8"/>
      <c r="F3338" s="7"/>
      <c r="G3338" s="10"/>
      <c r="H3338" s="8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5" x14ac:dyDescent="0.2">
      <c r="A3339" s="10"/>
      <c r="B3339" s="8"/>
      <c r="C3339" s="8"/>
      <c r="D3339" s="8"/>
      <c r="E3339" s="8"/>
      <c r="F3339" s="7"/>
      <c r="G3339" s="10"/>
      <c r="H3339" s="8"/>
      <c r="I3339" s="8"/>
      <c r="J3339" s="12"/>
      <c r="K3339" s="12"/>
      <c r="L3339" s="12"/>
      <c r="M3339" s="12"/>
      <c r="N3339" s="12"/>
      <c r="O3339" s="12"/>
      <c r="P3339" s="12"/>
      <c r="Q3339" s="12"/>
      <c r="R3339" s="12"/>
      <c r="S3339" s="8"/>
      <c r="T3339" s="8"/>
    </row>
    <row r="3340" spans="1:20" ht="15" x14ac:dyDescent="0.2">
      <c r="A3340" s="10"/>
      <c r="B3340" s="8"/>
      <c r="C3340" s="8"/>
      <c r="D3340" s="8"/>
      <c r="E3340" s="8"/>
      <c r="F3340" s="7"/>
      <c r="G3340" s="10"/>
      <c r="H3340" s="60"/>
      <c r="I3340" s="61"/>
      <c r="J3340" s="12"/>
      <c r="K3340" s="12"/>
      <c r="L3340" s="12"/>
      <c r="M3340" s="12"/>
      <c r="N3340" s="12"/>
      <c r="O3340" s="12"/>
      <c r="P3340" s="8"/>
      <c r="Q3340" s="12"/>
      <c r="R3340" s="12"/>
      <c r="S3340" s="8"/>
      <c r="T3340" s="8"/>
    </row>
    <row r="3341" spans="1:20" ht="15" x14ac:dyDescent="0.2">
      <c r="A3341" s="10"/>
      <c r="B3341" s="8"/>
      <c r="C3341" s="8"/>
      <c r="D3341" s="8"/>
      <c r="E3341" s="8"/>
      <c r="F3341" s="4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5" x14ac:dyDescent="0.2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12"/>
      <c r="O3342" s="12"/>
      <c r="P3342" s="12"/>
      <c r="Q3342" s="12"/>
      <c r="R3342" s="8"/>
      <c r="S3342" s="8"/>
      <c r="T3342" s="8"/>
    </row>
    <row r="3343" spans="1:20" ht="15" x14ac:dyDescent="0.2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5" x14ac:dyDescent="0.2">
      <c r="A3344" s="10"/>
      <c r="B3344" s="8"/>
      <c r="C3344" s="8"/>
      <c r="D3344" s="8"/>
      <c r="E3344" s="8"/>
      <c r="F3344" s="7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5" x14ac:dyDescent="0.2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5" x14ac:dyDescent="0.2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5" x14ac:dyDescent="0.2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5" x14ac:dyDescent="0.2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5" x14ac:dyDescent="0.2">
      <c r="A3349" s="10"/>
      <c r="B3349" s="8"/>
      <c r="C3349" s="8"/>
      <c r="D3349" s="8"/>
      <c r="E3349" s="8"/>
      <c r="F3349" s="7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5" x14ac:dyDescent="0.2">
      <c r="A3350" s="10"/>
      <c r="B3350" s="8"/>
      <c r="C3350" s="8"/>
      <c r="D3350" s="8"/>
      <c r="E3350" s="8"/>
      <c r="F3350" s="4"/>
      <c r="G3350" s="10"/>
      <c r="H3350" s="8"/>
      <c r="I3350" s="12"/>
      <c r="J3350" s="12"/>
      <c r="K3350" s="12"/>
      <c r="L3350" s="12"/>
      <c r="M3350" s="12"/>
      <c r="N3350" s="8"/>
      <c r="O3350" s="12"/>
      <c r="P3350" s="12"/>
      <c r="Q3350" s="12"/>
      <c r="R3350" s="12"/>
      <c r="S3350" s="8"/>
      <c r="T3350" s="8"/>
    </row>
    <row r="3351" spans="1:20" ht="15" x14ac:dyDescent="0.2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5" x14ac:dyDescent="0.2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60"/>
      <c r="L3352" s="61"/>
      <c r="M3352" s="12"/>
      <c r="N3352" s="12"/>
      <c r="O3352" s="12"/>
      <c r="P3352" s="12"/>
      <c r="Q3352" s="12"/>
      <c r="R3352" s="12"/>
      <c r="S3352" s="8"/>
      <c r="T3352" s="8"/>
    </row>
    <row r="3353" spans="1:20" ht="15" x14ac:dyDescent="0.2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5" x14ac:dyDescent="0.2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8"/>
      <c r="L3354" s="12"/>
      <c r="M3354" s="12"/>
      <c r="N3354" s="12"/>
      <c r="O3354" s="12"/>
      <c r="P3354" s="12"/>
      <c r="Q3354" s="12"/>
      <c r="R3354" s="12"/>
      <c r="S3354" s="8"/>
      <c r="T3354" s="8"/>
    </row>
    <row r="3355" spans="1:20" ht="15" x14ac:dyDescent="0.2">
      <c r="A3355" s="10"/>
      <c r="B3355" s="8"/>
      <c r="C3355" s="8"/>
      <c r="D3355" s="8"/>
      <c r="E3355" s="8"/>
      <c r="F3355" s="7"/>
      <c r="G3355" s="10"/>
      <c r="H3355" s="8"/>
      <c r="I3355" s="12"/>
      <c r="J3355" s="8"/>
      <c r="K3355" s="60"/>
      <c r="L3355" s="61"/>
      <c r="M3355" s="12"/>
      <c r="N3355" s="12"/>
      <c r="O3355" s="12"/>
      <c r="P3355" s="12"/>
      <c r="Q3355" s="12"/>
      <c r="R3355" s="12"/>
      <c r="S3355" s="8"/>
      <c r="T3355" s="8"/>
    </row>
    <row r="3356" spans="1:20" ht="15" x14ac:dyDescent="0.2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60"/>
      <c r="L3356" s="61"/>
      <c r="M3356" s="12"/>
      <c r="N3356" s="12"/>
      <c r="O3356" s="12"/>
      <c r="P3356" s="12"/>
      <c r="Q3356" s="12"/>
      <c r="R3356" s="12"/>
      <c r="S3356" s="8"/>
      <c r="T3356" s="8"/>
    </row>
    <row r="3357" spans="1:20" ht="15" x14ac:dyDescent="0.2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5" x14ac:dyDescent="0.2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5" x14ac:dyDescent="0.2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5" x14ac:dyDescent="0.2">
      <c r="A3360" s="10"/>
      <c r="B3360" s="8"/>
      <c r="C3360" s="8"/>
      <c r="D3360" s="8"/>
      <c r="E3360" s="8"/>
      <c r="F3360" s="7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5" x14ac:dyDescent="0.2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5" x14ac:dyDescent="0.2">
      <c r="A3362" s="10"/>
      <c r="B3362" s="8"/>
      <c r="C3362" s="8"/>
      <c r="D3362" s="8"/>
      <c r="E3362" s="8"/>
      <c r="F3362" s="4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5" x14ac:dyDescent="0.2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5" x14ac:dyDescent="0.2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5" x14ac:dyDescent="0.2">
      <c r="A3365" s="10"/>
      <c r="B3365" s="8"/>
      <c r="C3365" s="8"/>
      <c r="D3365" s="8"/>
      <c r="E3365" s="8"/>
      <c r="F3365" s="7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5" x14ac:dyDescent="0.2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5" x14ac:dyDescent="0.2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5" x14ac:dyDescent="0.2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5" x14ac:dyDescent="0.2">
      <c r="A3369" s="10"/>
      <c r="B3369" s="8"/>
      <c r="C3369" s="8"/>
      <c r="D3369" s="8"/>
      <c r="E3369" s="8"/>
      <c r="F3369" s="7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5" x14ac:dyDescent="0.2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5" x14ac:dyDescent="0.2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5" x14ac:dyDescent="0.2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5" x14ac:dyDescent="0.2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5" x14ac:dyDescent="0.2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5" x14ac:dyDescent="0.2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5" x14ac:dyDescent="0.2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5" x14ac:dyDescent="0.2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8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5" x14ac:dyDescent="0.2">
      <c r="A3378" s="10"/>
      <c r="B3378" s="8"/>
      <c r="C3378" s="8"/>
      <c r="D3378" s="8"/>
      <c r="E3378" s="8"/>
      <c r="F3378" s="7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5" x14ac:dyDescent="0.2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5" x14ac:dyDescent="0.2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5" x14ac:dyDescent="0.2">
      <c r="A3381" s="10"/>
      <c r="B3381" s="8"/>
      <c r="C3381" s="8"/>
      <c r="D3381" s="8"/>
      <c r="E3381" s="8"/>
      <c r="F3381" s="4"/>
      <c r="G3381" s="10"/>
      <c r="H3381" s="8"/>
      <c r="I3381" s="12"/>
      <c r="J3381" s="8"/>
      <c r="K3381" s="12"/>
      <c r="L3381" s="12"/>
      <c r="M3381" s="12"/>
      <c r="N3381" s="12"/>
      <c r="O3381" s="12"/>
      <c r="P3381" s="12"/>
      <c r="Q3381" s="12"/>
      <c r="R3381" s="12"/>
      <c r="S3381" s="8"/>
      <c r="T3381" s="8"/>
    </row>
    <row r="3382" spans="1:20" ht="15" x14ac:dyDescent="0.2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60"/>
      <c r="R3382" s="61"/>
      <c r="S3382" s="8"/>
      <c r="T3382" s="8"/>
    </row>
    <row r="3383" spans="1:20" ht="15" x14ac:dyDescent="0.2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12"/>
      <c r="O3383" s="12"/>
      <c r="P3383" s="12"/>
      <c r="Q3383" s="8"/>
      <c r="R3383" s="12"/>
      <c r="S3383" s="8"/>
      <c r="T3383" s="8"/>
    </row>
    <row r="3384" spans="1:20" ht="15" x14ac:dyDescent="0.2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5" x14ac:dyDescent="0.2">
      <c r="A3385" s="10"/>
      <c r="B3385" s="8"/>
      <c r="C3385" s="8"/>
      <c r="D3385" s="8"/>
      <c r="E3385" s="8"/>
      <c r="F3385" s="7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5" x14ac:dyDescent="0.2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5" x14ac:dyDescent="0.2">
      <c r="A3387" s="10"/>
      <c r="B3387" s="8"/>
      <c r="C3387" s="8"/>
      <c r="D3387" s="8"/>
      <c r="E3387" s="8"/>
      <c r="F3387" s="4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5" x14ac:dyDescent="0.2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5" x14ac:dyDescent="0.2">
      <c r="A3389" s="10"/>
      <c r="B3389" s="8"/>
      <c r="C3389" s="8"/>
      <c r="D3389" s="8"/>
      <c r="E3389" s="8"/>
      <c r="F3389" s="7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5" x14ac:dyDescent="0.2">
      <c r="A3390" s="10"/>
      <c r="B3390" s="8"/>
      <c r="C3390" s="8"/>
      <c r="D3390" s="8"/>
      <c r="E3390" s="8"/>
      <c r="F3390" s="4"/>
      <c r="G3390" s="10"/>
      <c r="H3390" s="8"/>
      <c r="I3390" s="8"/>
      <c r="J3390" s="12"/>
      <c r="K3390" s="12"/>
      <c r="L3390" s="12"/>
      <c r="M3390" s="12"/>
      <c r="N3390" s="12"/>
      <c r="O3390" s="12"/>
      <c r="P3390" s="12"/>
      <c r="Q3390" s="12"/>
      <c r="R3390" s="12"/>
      <c r="S3390" s="8"/>
      <c r="T3390" s="8"/>
    </row>
    <row r="3391" spans="1:20" ht="15" x14ac:dyDescent="0.2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5" x14ac:dyDescent="0.2">
      <c r="A3392" s="10"/>
      <c r="B3392" s="8"/>
      <c r="C3392" s="8"/>
      <c r="D3392" s="8"/>
      <c r="E3392" s="8"/>
      <c r="F3392" s="7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5" x14ac:dyDescent="0.2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5" x14ac:dyDescent="0.2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5" x14ac:dyDescent="0.2">
      <c r="A3395" s="10"/>
      <c r="B3395" s="8"/>
      <c r="C3395" s="8"/>
      <c r="D3395" s="8"/>
      <c r="E3395" s="8"/>
      <c r="F3395" s="4"/>
      <c r="G3395" s="10"/>
      <c r="H3395" s="8"/>
      <c r="I3395" s="12"/>
      <c r="J3395" s="12"/>
      <c r="K3395" s="12"/>
      <c r="L3395" s="12"/>
      <c r="M3395" s="12"/>
      <c r="N3395" s="8"/>
      <c r="O3395" s="12"/>
      <c r="P3395" s="12"/>
      <c r="Q3395" s="12"/>
      <c r="R3395" s="12"/>
      <c r="S3395" s="8"/>
      <c r="T3395" s="8"/>
    </row>
    <row r="3396" spans="1:20" ht="15" x14ac:dyDescent="0.2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5" x14ac:dyDescent="0.2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5" x14ac:dyDescent="0.2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5" x14ac:dyDescent="0.2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5" x14ac:dyDescent="0.2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5" x14ac:dyDescent="0.2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5" x14ac:dyDescent="0.2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5" x14ac:dyDescent="0.2">
      <c r="A3403" s="10"/>
      <c r="B3403" s="8"/>
      <c r="C3403" s="8"/>
      <c r="D3403" s="8"/>
      <c r="E3403" s="8"/>
      <c r="F3403" s="7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5" x14ac:dyDescent="0.2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5" x14ac:dyDescent="0.2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5" x14ac:dyDescent="0.2">
      <c r="A3406" s="10"/>
      <c r="B3406" s="8"/>
      <c r="C3406" s="8"/>
      <c r="D3406" s="8"/>
      <c r="E3406" s="8"/>
      <c r="F3406" s="7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5" x14ac:dyDescent="0.2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5" x14ac:dyDescent="0.2">
      <c r="A3408" s="10"/>
      <c r="B3408" s="8"/>
      <c r="C3408" s="8"/>
      <c r="D3408" s="8"/>
      <c r="E3408" s="8"/>
      <c r="F3408" s="4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5" x14ac:dyDescent="0.2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5" x14ac:dyDescent="0.2">
      <c r="A3410" s="10"/>
      <c r="B3410" s="8"/>
      <c r="C3410" s="8"/>
      <c r="D3410" s="8"/>
      <c r="E3410" s="8"/>
      <c r="F3410" s="7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5" x14ac:dyDescent="0.2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5" x14ac:dyDescent="0.2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5" x14ac:dyDescent="0.2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5" x14ac:dyDescent="0.2">
      <c r="A3414" s="10"/>
      <c r="B3414" s="8"/>
      <c r="C3414" s="8"/>
      <c r="D3414" s="8"/>
      <c r="E3414" s="8"/>
      <c r="F3414" s="4"/>
      <c r="G3414" s="10"/>
      <c r="H3414" s="8"/>
      <c r="I3414" s="12"/>
      <c r="J3414" s="8"/>
      <c r="K3414" s="8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5" x14ac:dyDescent="0.2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5" x14ac:dyDescent="0.2">
      <c r="A3416" s="10"/>
      <c r="B3416" s="8"/>
      <c r="C3416" s="8"/>
      <c r="D3416" s="8"/>
      <c r="E3416" s="8"/>
      <c r="F3416" s="4"/>
      <c r="G3416" s="10"/>
      <c r="H3416" s="8"/>
      <c r="I3416" s="8"/>
      <c r="J3416" s="12"/>
      <c r="K3416" s="12"/>
      <c r="L3416" s="12"/>
      <c r="M3416" s="12"/>
      <c r="N3416" s="12"/>
      <c r="O3416" s="12"/>
      <c r="P3416" s="12"/>
      <c r="Q3416" s="12"/>
      <c r="R3416" s="12"/>
      <c r="S3416" s="8"/>
      <c r="T3416" s="8"/>
    </row>
    <row r="3417" spans="1:20" ht="15" x14ac:dyDescent="0.2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5" x14ac:dyDescent="0.2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5" x14ac:dyDescent="0.2">
      <c r="A3419" s="10"/>
      <c r="B3419" s="8"/>
      <c r="C3419" s="8"/>
      <c r="D3419" s="8"/>
      <c r="E3419" s="8"/>
      <c r="F3419" s="4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12"/>
      <c r="R3419" s="8"/>
      <c r="S3419" s="8"/>
      <c r="T3419" s="8"/>
    </row>
    <row r="3420" spans="1:20" ht="15" x14ac:dyDescent="0.2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12"/>
      <c r="O3420" s="12"/>
      <c r="P3420" s="12"/>
      <c r="Q3420" s="60"/>
      <c r="R3420" s="61"/>
      <c r="S3420" s="8"/>
      <c r="T3420" s="8"/>
    </row>
    <row r="3421" spans="1:20" ht="15" x14ac:dyDescent="0.2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5" x14ac:dyDescent="0.2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5" x14ac:dyDescent="0.2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5" x14ac:dyDescent="0.2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5" x14ac:dyDescent="0.2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5" x14ac:dyDescent="0.2">
      <c r="A3426" s="10"/>
      <c r="B3426" s="8"/>
      <c r="C3426" s="8"/>
      <c r="D3426" s="8"/>
      <c r="E3426" s="8"/>
      <c r="F3426" s="4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5" x14ac:dyDescent="0.2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5" x14ac:dyDescent="0.2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5" x14ac:dyDescent="0.2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5" x14ac:dyDescent="0.2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5" x14ac:dyDescent="0.2">
      <c r="A3431" s="10"/>
      <c r="B3431" s="8"/>
      <c r="C3431" s="8"/>
      <c r="D3431" s="8"/>
      <c r="E3431" s="8"/>
      <c r="F3431" s="4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5" x14ac:dyDescent="0.2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5" x14ac:dyDescent="0.2">
      <c r="A3433" s="10"/>
      <c r="B3433" s="8"/>
      <c r="C3433" s="8"/>
      <c r="D3433" s="8"/>
      <c r="E3433" s="8"/>
      <c r="F3433" s="7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5" x14ac:dyDescent="0.2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5" x14ac:dyDescent="0.2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5" x14ac:dyDescent="0.2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5" x14ac:dyDescent="0.2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5" x14ac:dyDescent="0.2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5" x14ac:dyDescent="0.2">
      <c r="A3439" s="10"/>
      <c r="B3439" s="8"/>
      <c r="C3439" s="8"/>
      <c r="D3439" s="8"/>
      <c r="E3439" s="8"/>
      <c r="F3439" s="9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5" x14ac:dyDescent="0.2">
      <c r="A3440" s="10"/>
      <c r="B3440" s="8"/>
      <c r="C3440" s="8"/>
      <c r="D3440" s="8"/>
      <c r="E3440" s="8"/>
      <c r="F3440" s="4"/>
      <c r="G3440" s="10"/>
      <c r="H3440" s="8"/>
      <c r="I3440" s="12"/>
      <c r="J3440" s="12"/>
      <c r="K3440" s="12"/>
      <c r="L3440" s="12"/>
      <c r="M3440" s="12"/>
      <c r="N3440" s="8"/>
      <c r="O3440" s="12"/>
      <c r="P3440" s="12"/>
      <c r="Q3440" s="12"/>
      <c r="R3440" s="12"/>
      <c r="S3440" s="8"/>
      <c r="T3440" s="8"/>
    </row>
    <row r="3441" spans="1:20" ht="15" x14ac:dyDescent="0.2">
      <c r="A3441" s="10"/>
      <c r="B3441" s="8"/>
      <c r="C3441" s="8"/>
      <c r="D3441" s="8"/>
      <c r="E3441" s="8"/>
      <c r="F3441" s="9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5" x14ac:dyDescent="0.2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5" x14ac:dyDescent="0.2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5" x14ac:dyDescent="0.2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5" x14ac:dyDescent="0.2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5" x14ac:dyDescent="0.2">
      <c r="A3446" s="10"/>
      <c r="B3446" s="8"/>
      <c r="C3446" s="8"/>
      <c r="D3446" s="8"/>
      <c r="E3446" s="8"/>
      <c r="F3446" s="7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5" x14ac:dyDescent="0.2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5" x14ac:dyDescent="0.2">
      <c r="A3448" s="10"/>
      <c r="B3448" s="8"/>
      <c r="C3448" s="8"/>
      <c r="D3448" s="8"/>
      <c r="E3448" s="8"/>
      <c r="F3448" s="4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5" x14ac:dyDescent="0.2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5" x14ac:dyDescent="0.2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5" x14ac:dyDescent="0.2">
      <c r="A3451" s="10"/>
      <c r="B3451" s="8"/>
      <c r="C3451" s="8"/>
      <c r="D3451" s="8"/>
      <c r="E3451" s="8"/>
      <c r="F3451" s="9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5" x14ac:dyDescent="0.2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5" x14ac:dyDescent="0.2">
      <c r="A3453" s="10"/>
      <c r="B3453" s="8"/>
      <c r="C3453" s="8"/>
      <c r="D3453" s="8"/>
      <c r="E3453" s="8"/>
      <c r="F3453" s="7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5" x14ac:dyDescent="0.2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5" x14ac:dyDescent="0.2">
      <c r="A3455" s="10"/>
      <c r="B3455" s="8"/>
      <c r="C3455" s="8"/>
      <c r="D3455" s="8"/>
      <c r="E3455" s="8"/>
      <c r="F3455" s="4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5" x14ac:dyDescent="0.2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5" x14ac:dyDescent="0.2">
      <c r="A3457" s="10"/>
      <c r="B3457" s="8"/>
      <c r="C3457" s="8"/>
      <c r="D3457" s="8"/>
      <c r="E3457" s="8"/>
      <c r="F3457" s="7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5" x14ac:dyDescent="0.2">
      <c r="A3458" s="10"/>
      <c r="B3458" s="8"/>
      <c r="C3458" s="8"/>
      <c r="D3458" s="8"/>
      <c r="E3458" s="8"/>
      <c r="F3458" s="9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5" x14ac:dyDescent="0.2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5" x14ac:dyDescent="0.2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5" x14ac:dyDescent="0.2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5" x14ac:dyDescent="0.2">
      <c r="A3462" s="10"/>
      <c r="B3462" s="8"/>
      <c r="C3462" s="8"/>
      <c r="D3462" s="8"/>
      <c r="E3462" s="8"/>
      <c r="F3462" s="4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5" x14ac:dyDescent="0.2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5" x14ac:dyDescent="0.2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5" x14ac:dyDescent="0.2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5" x14ac:dyDescent="0.2">
      <c r="A3466" s="10"/>
      <c r="B3466" s="8"/>
      <c r="C3466" s="8"/>
      <c r="D3466" s="8"/>
      <c r="E3466" s="8"/>
      <c r="F3466" s="7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5" x14ac:dyDescent="0.2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5" x14ac:dyDescent="0.2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5" x14ac:dyDescent="0.2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5" x14ac:dyDescent="0.2">
      <c r="A3470" s="10"/>
      <c r="B3470" s="8"/>
      <c r="C3470" s="8"/>
      <c r="D3470" s="8"/>
      <c r="E3470" s="8"/>
      <c r="F3470" s="7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5" x14ac:dyDescent="0.2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5" x14ac:dyDescent="0.2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5" x14ac:dyDescent="0.2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5" x14ac:dyDescent="0.2">
      <c r="A3474" s="10"/>
      <c r="B3474" s="8"/>
      <c r="C3474" s="8"/>
      <c r="D3474" s="8"/>
      <c r="E3474" s="8"/>
      <c r="F3474" s="7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5" x14ac:dyDescent="0.2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5" x14ac:dyDescent="0.2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5" x14ac:dyDescent="0.2">
      <c r="A3477" s="10"/>
      <c r="B3477" s="8"/>
      <c r="C3477" s="8"/>
      <c r="D3477" s="8"/>
      <c r="E3477" s="8"/>
      <c r="F3477" s="7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5" x14ac:dyDescent="0.2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5" x14ac:dyDescent="0.2">
      <c r="A3479" s="10"/>
      <c r="B3479" s="8"/>
      <c r="C3479" s="8"/>
      <c r="D3479" s="8"/>
      <c r="E3479" s="8"/>
      <c r="F3479" s="4"/>
      <c r="G3479" s="10"/>
      <c r="H3479" s="8"/>
      <c r="I3479" s="12"/>
      <c r="J3479" s="8"/>
      <c r="K3479" s="8"/>
      <c r="L3479" s="12"/>
      <c r="M3479" s="12"/>
      <c r="N3479" s="12"/>
      <c r="O3479" s="12"/>
      <c r="P3479" s="12"/>
      <c r="Q3479" s="12"/>
      <c r="R3479" s="12"/>
      <c r="S3479" s="8"/>
      <c r="T3479" s="8"/>
    </row>
    <row r="3480" spans="1:20" ht="15" x14ac:dyDescent="0.2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5" x14ac:dyDescent="0.2">
      <c r="A3481" s="10"/>
      <c r="B3481" s="8"/>
      <c r="C3481" s="8"/>
      <c r="D3481" s="8"/>
      <c r="E3481" s="8"/>
      <c r="F3481" s="4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5" x14ac:dyDescent="0.2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5" x14ac:dyDescent="0.2">
      <c r="A3483" s="10"/>
      <c r="B3483" s="8"/>
      <c r="C3483" s="8"/>
      <c r="D3483" s="8"/>
      <c r="E3483" s="8"/>
      <c r="F3483" s="7"/>
      <c r="G3483" s="10"/>
      <c r="H3483" s="8"/>
      <c r="I3483" s="12"/>
      <c r="J3483" s="12"/>
      <c r="K3483" s="12"/>
      <c r="L3483" s="12"/>
      <c r="M3483" s="12"/>
      <c r="N3483" s="12"/>
      <c r="O3483" s="12"/>
      <c r="P3483" s="12"/>
      <c r="Q3483" s="12"/>
      <c r="R3483" s="8"/>
      <c r="S3483" s="8"/>
      <c r="T3483" s="8"/>
    </row>
    <row r="3484" spans="1:20" ht="15" x14ac:dyDescent="0.2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5" x14ac:dyDescent="0.2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5" x14ac:dyDescent="0.2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5" x14ac:dyDescent="0.2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5" x14ac:dyDescent="0.2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5" x14ac:dyDescent="0.2">
      <c r="A3489" s="10"/>
      <c r="B3489" s="8"/>
      <c r="C3489" s="8"/>
      <c r="D3489" s="8"/>
      <c r="E3489" s="8"/>
      <c r="F3489" s="4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5" x14ac:dyDescent="0.2">
      <c r="A3490" s="10"/>
      <c r="B3490" s="8"/>
      <c r="C3490" s="8"/>
      <c r="D3490" s="8"/>
      <c r="E3490" s="8"/>
      <c r="F3490" s="7"/>
      <c r="G3490" s="10"/>
      <c r="H3490" s="8"/>
      <c r="I3490" s="12"/>
      <c r="J3490" s="12"/>
      <c r="K3490" s="12"/>
      <c r="L3490" s="12"/>
      <c r="M3490" s="12"/>
      <c r="N3490" s="8"/>
      <c r="O3490" s="12"/>
      <c r="P3490" s="12"/>
      <c r="Q3490" s="12"/>
      <c r="R3490" s="12"/>
      <c r="S3490" s="8"/>
      <c r="T3490" s="8"/>
    </row>
    <row r="3491" spans="1:20" ht="15" x14ac:dyDescent="0.2">
      <c r="A3491" s="10"/>
      <c r="B3491" s="8"/>
      <c r="C3491" s="8"/>
      <c r="D3491" s="8"/>
      <c r="E3491" s="8"/>
      <c r="F3491" s="4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5" x14ac:dyDescent="0.2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5" x14ac:dyDescent="0.2">
      <c r="A3493" s="10"/>
      <c r="B3493" s="8"/>
      <c r="C3493" s="8"/>
      <c r="D3493" s="8"/>
      <c r="E3493" s="8"/>
      <c r="F3493" s="7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5" x14ac:dyDescent="0.2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5" x14ac:dyDescent="0.2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5" x14ac:dyDescent="0.2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5" x14ac:dyDescent="0.2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5" x14ac:dyDescent="0.2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5" x14ac:dyDescent="0.2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5" x14ac:dyDescent="0.2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5" x14ac:dyDescent="0.2">
      <c r="A3501" s="10"/>
      <c r="B3501" s="8"/>
      <c r="C3501" s="8"/>
      <c r="D3501" s="8"/>
      <c r="E3501" s="8"/>
      <c r="F3501" s="7"/>
      <c r="G3501" s="10"/>
      <c r="H3501" s="8"/>
      <c r="I3501" s="12"/>
      <c r="J3501" s="8"/>
      <c r="K3501" s="8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5" x14ac:dyDescent="0.2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5" x14ac:dyDescent="0.2">
      <c r="A3503" s="10"/>
      <c r="B3503" s="8"/>
      <c r="C3503" s="8"/>
      <c r="D3503" s="8"/>
      <c r="E3503" s="8"/>
      <c r="F3503" s="4"/>
      <c r="G3503" s="10"/>
      <c r="H3503" s="8"/>
      <c r="I3503" s="12"/>
      <c r="J3503" s="8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5" x14ac:dyDescent="0.2">
      <c r="A3504" s="10"/>
      <c r="B3504" s="8"/>
      <c r="C3504" s="8"/>
      <c r="D3504" s="8"/>
      <c r="E3504" s="8"/>
      <c r="F3504" s="4"/>
      <c r="G3504" s="10"/>
      <c r="H3504" s="8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5" x14ac:dyDescent="0.2">
      <c r="A3505" s="10"/>
      <c r="B3505" s="8"/>
      <c r="C3505" s="8"/>
      <c r="D3505" s="8"/>
      <c r="E3505" s="8"/>
      <c r="F3505" s="7"/>
      <c r="G3505" s="10"/>
      <c r="H3505" s="8"/>
      <c r="I3505" s="8"/>
      <c r="J3505" s="12"/>
      <c r="K3505" s="12"/>
      <c r="L3505" s="12"/>
      <c r="M3505" s="12"/>
      <c r="N3505" s="12"/>
      <c r="O3505" s="12"/>
      <c r="P3505" s="12"/>
      <c r="Q3505" s="12"/>
      <c r="R3505" s="12"/>
      <c r="S3505" s="8"/>
      <c r="T3505" s="8"/>
    </row>
    <row r="3506" spans="1:20" ht="15" x14ac:dyDescent="0.2">
      <c r="A3506" s="10"/>
      <c r="B3506" s="8"/>
      <c r="C3506" s="8"/>
      <c r="D3506" s="8"/>
      <c r="E3506" s="8"/>
      <c r="F3506" s="7"/>
      <c r="G3506" s="10"/>
      <c r="H3506" s="60"/>
      <c r="I3506" s="61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5" x14ac:dyDescent="0.2">
      <c r="A3507" s="10"/>
      <c r="B3507" s="8"/>
      <c r="C3507" s="8"/>
      <c r="D3507" s="8"/>
      <c r="E3507" s="8"/>
      <c r="F3507" s="4"/>
      <c r="G3507" s="10"/>
      <c r="H3507" s="60"/>
      <c r="I3507" s="61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5" x14ac:dyDescent="0.2">
      <c r="A3508" s="10"/>
      <c r="B3508" s="8"/>
      <c r="C3508" s="8"/>
      <c r="D3508" s="8"/>
      <c r="E3508" s="8"/>
      <c r="F3508" s="4"/>
      <c r="G3508" s="10"/>
      <c r="H3508" s="60"/>
      <c r="I3508" s="61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5" x14ac:dyDescent="0.2">
      <c r="A3509" s="10"/>
      <c r="B3509" s="8"/>
      <c r="C3509" s="8"/>
      <c r="D3509" s="8"/>
      <c r="E3509" s="8"/>
      <c r="F3509" s="4"/>
      <c r="G3509" s="10"/>
      <c r="H3509" s="60"/>
      <c r="I3509" s="61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5" x14ac:dyDescent="0.2">
      <c r="A3510" s="10"/>
      <c r="B3510" s="8"/>
      <c r="C3510" s="8"/>
      <c r="D3510" s="8"/>
      <c r="E3510" s="8"/>
      <c r="F3510" s="7"/>
      <c r="G3510" s="10"/>
      <c r="H3510" s="60"/>
      <c r="I3510" s="61"/>
      <c r="J3510" s="12"/>
      <c r="K3510" s="12"/>
      <c r="L3510" s="12"/>
      <c r="M3510" s="12"/>
      <c r="N3510" s="12"/>
      <c r="O3510" s="12"/>
      <c r="P3510" s="8"/>
      <c r="Q3510" s="12"/>
      <c r="R3510" s="12"/>
      <c r="S3510" s="8"/>
      <c r="T3510" s="8"/>
    </row>
    <row r="3511" spans="1:20" ht="15" x14ac:dyDescent="0.2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8"/>
      <c r="T3511" s="8"/>
    </row>
    <row r="3512" spans="1:20" ht="15" x14ac:dyDescent="0.2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5" x14ac:dyDescent="0.2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5" x14ac:dyDescent="0.2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5" x14ac:dyDescent="0.2">
      <c r="A3515" s="10"/>
      <c r="B3515" s="8"/>
      <c r="C3515" s="8"/>
      <c r="D3515" s="8"/>
      <c r="E3515" s="8"/>
      <c r="F3515" s="7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5" x14ac:dyDescent="0.2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5" x14ac:dyDescent="0.2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5" x14ac:dyDescent="0.2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12"/>
      <c r="M3518" s="12"/>
      <c r="N3518" s="8"/>
      <c r="O3518" s="12"/>
      <c r="P3518" s="12"/>
      <c r="Q3518" s="12"/>
      <c r="R3518" s="12"/>
      <c r="S3518" s="8"/>
      <c r="T3518" s="8"/>
    </row>
    <row r="3519" spans="1:20" ht="15" x14ac:dyDescent="0.2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5" x14ac:dyDescent="0.2">
      <c r="A3520" s="10"/>
      <c r="B3520" s="8"/>
      <c r="C3520" s="8"/>
      <c r="D3520" s="8"/>
      <c r="E3520" s="8"/>
      <c r="F3520" s="4"/>
      <c r="G3520" s="10"/>
      <c r="H3520" s="8"/>
      <c r="I3520" s="12"/>
      <c r="J3520" s="12"/>
      <c r="K3520" s="12"/>
      <c r="L3520" s="8"/>
      <c r="M3520" s="8"/>
      <c r="N3520" s="12"/>
      <c r="O3520" s="12"/>
      <c r="P3520" s="12"/>
      <c r="Q3520" s="12"/>
      <c r="R3520" s="12"/>
      <c r="S3520" s="8"/>
      <c r="T3520" s="8"/>
    </row>
    <row r="3521" spans="1:20" ht="15" x14ac:dyDescent="0.2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60"/>
      <c r="L3521" s="61"/>
      <c r="M3521" s="12"/>
      <c r="N3521" s="12"/>
      <c r="O3521" s="12"/>
      <c r="P3521" s="12"/>
      <c r="Q3521" s="12"/>
      <c r="R3521" s="12"/>
      <c r="S3521" s="8"/>
      <c r="T3521" s="8"/>
    </row>
    <row r="3522" spans="1:20" ht="15" x14ac:dyDescent="0.2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5" x14ac:dyDescent="0.2">
      <c r="A3523" s="10"/>
      <c r="B3523" s="8"/>
      <c r="C3523" s="8"/>
      <c r="D3523" s="8"/>
      <c r="E3523" s="8"/>
      <c r="F3523" s="7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5" x14ac:dyDescent="0.2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5" x14ac:dyDescent="0.2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5" x14ac:dyDescent="0.2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5" x14ac:dyDescent="0.2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5" x14ac:dyDescent="0.2">
      <c r="A3528" s="10"/>
      <c r="B3528" s="8"/>
      <c r="C3528" s="8"/>
      <c r="D3528" s="8"/>
      <c r="E3528" s="8"/>
      <c r="F3528" s="4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5" x14ac:dyDescent="0.2">
      <c r="A3529" s="10"/>
      <c r="B3529" s="8"/>
      <c r="C3529" s="8"/>
      <c r="D3529" s="8"/>
      <c r="E3529" s="8"/>
      <c r="F3529" s="7"/>
      <c r="G3529" s="10"/>
      <c r="H3529" s="8"/>
      <c r="I3529" s="12"/>
      <c r="J3529" s="8"/>
      <c r="K3529" s="8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5" x14ac:dyDescent="0.2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5" x14ac:dyDescent="0.2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5" x14ac:dyDescent="0.2">
      <c r="A3532" s="10"/>
      <c r="B3532" s="8"/>
      <c r="C3532" s="8"/>
      <c r="D3532" s="8"/>
      <c r="E3532" s="8"/>
      <c r="F3532" s="4"/>
      <c r="G3532" s="10"/>
      <c r="H3532" s="8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5" x14ac:dyDescent="0.2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5" x14ac:dyDescent="0.2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5" x14ac:dyDescent="0.2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5" x14ac:dyDescent="0.2">
      <c r="A3536" s="10"/>
      <c r="B3536" s="8"/>
      <c r="C3536" s="8"/>
      <c r="D3536" s="8"/>
      <c r="E3536" s="8"/>
      <c r="F3536" s="7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5" x14ac:dyDescent="0.2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5" x14ac:dyDescent="0.2">
      <c r="A3538" s="10"/>
      <c r="B3538" s="8"/>
      <c r="C3538" s="8"/>
      <c r="D3538" s="8"/>
      <c r="E3538" s="8"/>
      <c r="F3538" s="4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5" x14ac:dyDescent="0.2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8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5" x14ac:dyDescent="0.2">
      <c r="A3540" s="10"/>
      <c r="B3540" s="8"/>
      <c r="C3540" s="8"/>
      <c r="D3540" s="8"/>
      <c r="E3540" s="8"/>
      <c r="F3540" s="7"/>
      <c r="G3540" s="10"/>
      <c r="H3540" s="8"/>
      <c r="I3540" s="12"/>
      <c r="J3540" s="8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5" x14ac:dyDescent="0.2">
      <c r="A3541" s="10"/>
      <c r="B3541" s="8"/>
      <c r="C3541" s="8"/>
      <c r="D3541" s="8"/>
      <c r="E3541" s="8"/>
      <c r="F3541" s="4"/>
      <c r="G3541" s="10"/>
      <c r="H3541" s="8"/>
      <c r="I3541" s="8"/>
      <c r="J3541" s="12"/>
      <c r="K3541" s="12"/>
      <c r="L3541" s="12"/>
      <c r="M3541" s="12"/>
      <c r="N3541" s="12"/>
      <c r="O3541" s="12"/>
      <c r="P3541" s="12"/>
      <c r="Q3541" s="12"/>
      <c r="R3541" s="12"/>
      <c r="S3541" s="8"/>
      <c r="T3541" s="8"/>
    </row>
    <row r="3542" spans="1:20" ht="15" x14ac:dyDescent="0.2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5" x14ac:dyDescent="0.2">
      <c r="A3543" s="10"/>
      <c r="B3543" s="8"/>
      <c r="C3543" s="8"/>
      <c r="D3543" s="8"/>
      <c r="E3543" s="8"/>
      <c r="F3543" s="4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5" x14ac:dyDescent="0.2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5" x14ac:dyDescent="0.2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5" x14ac:dyDescent="0.2">
      <c r="A3546" s="10"/>
      <c r="B3546" s="8"/>
      <c r="C3546" s="8"/>
      <c r="D3546" s="8"/>
      <c r="E3546" s="8"/>
      <c r="F3546" s="4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5" x14ac:dyDescent="0.2">
      <c r="A3547" s="10"/>
      <c r="B3547" s="8"/>
      <c r="C3547" s="8"/>
      <c r="D3547" s="8"/>
      <c r="E3547" s="8"/>
      <c r="F3547" s="7"/>
      <c r="G3547" s="10"/>
      <c r="H3547" s="8"/>
      <c r="I3547" s="12"/>
      <c r="J3547" s="12"/>
      <c r="K3547" s="12"/>
      <c r="L3547" s="12"/>
      <c r="M3547" s="12"/>
      <c r="N3547" s="12"/>
      <c r="O3547" s="12"/>
      <c r="P3547" s="12"/>
      <c r="Q3547" s="12"/>
      <c r="R3547" s="8"/>
      <c r="S3547" s="8"/>
      <c r="T3547" s="8"/>
    </row>
    <row r="3548" spans="1:20" ht="15" x14ac:dyDescent="0.2">
      <c r="A3548" s="10"/>
      <c r="B3548" s="8"/>
      <c r="C3548" s="8"/>
      <c r="D3548" s="8"/>
      <c r="E3548" s="8"/>
      <c r="F3548" s="4"/>
      <c r="G3548" s="10"/>
      <c r="H3548" s="60"/>
      <c r="I3548" s="61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5" x14ac:dyDescent="0.2">
      <c r="A3549" s="10"/>
      <c r="B3549" s="8"/>
      <c r="C3549" s="8"/>
      <c r="D3549" s="8"/>
      <c r="E3549" s="8"/>
      <c r="F3549" s="4"/>
      <c r="G3549" s="10"/>
      <c r="H3549" s="60"/>
      <c r="I3549" s="61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5" x14ac:dyDescent="0.2">
      <c r="A3550" s="10"/>
      <c r="B3550" s="8"/>
      <c r="C3550" s="8"/>
      <c r="D3550" s="8"/>
      <c r="E3550" s="8"/>
      <c r="F3550" s="7"/>
      <c r="G3550" s="10"/>
      <c r="H3550" s="60"/>
      <c r="I3550" s="61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5" x14ac:dyDescent="0.2">
      <c r="A3551" s="10"/>
      <c r="B3551" s="8"/>
      <c r="C3551" s="8"/>
      <c r="D3551" s="8"/>
      <c r="E3551" s="8"/>
      <c r="F3551" s="7"/>
      <c r="G3551" s="10"/>
      <c r="H3551" s="60"/>
      <c r="I3551" s="61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5" x14ac:dyDescent="0.2">
      <c r="A3552" s="10"/>
      <c r="B3552" s="8"/>
      <c r="C3552" s="8"/>
      <c r="D3552" s="8"/>
      <c r="E3552" s="8"/>
      <c r="F3552" s="7"/>
      <c r="G3552" s="10"/>
      <c r="H3552" s="60"/>
      <c r="I3552" s="61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5" x14ac:dyDescent="0.2">
      <c r="A3553" s="10"/>
      <c r="B3553" s="8"/>
      <c r="C3553" s="8"/>
      <c r="D3553" s="8"/>
      <c r="E3553" s="8"/>
      <c r="F3553" s="4"/>
      <c r="G3553" s="10"/>
      <c r="H3553" s="60"/>
      <c r="I3553" s="61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5" x14ac:dyDescent="0.2">
      <c r="A3554" s="10"/>
      <c r="B3554" s="8"/>
      <c r="C3554" s="8"/>
      <c r="D3554" s="8"/>
      <c r="E3554" s="8"/>
      <c r="F3554" s="7"/>
      <c r="G3554" s="10"/>
      <c r="H3554" s="60"/>
      <c r="I3554" s="61"/>
      <c r="J3554" s="12"/>
      <c r="K3554" s="12"/>
      <c r="L3554" s="12"/>
      <c r="M3554" s="12"/>
      <c r="N3554" s="12"/>
      <c r="O3554" s="12"/>
      <c r="P3554" s="8"/>
      <c r="Q3554" s="12"/>
      <c r="R3554" s="12"/>
      <c r="S3554" s="8"/>
      <c r="T3554" s="8"/>
    </row>
    <row r="3555" spans="1:20" ht="15" x14ac:dyDescent="0.2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5" x14ac:dyDescent="0.2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5" x14ac:dyDescent="0.2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5" x14ac:dyDescent="0.2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5" x14ac:dyDescent="0.2">
      <c r="A3559" s="10"/>
      <c r="B3559" s="8"/>
      <c r="C3559" s="8"/>
      <c r="D3559" s="8"/>
      <c r="E3559" s="8"/>
      <c r="F3559" s="7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5" x14ac:dyDescent="0.2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5" x14ac:dyDescent="0.2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8"/>
      <c r="O3561" s="12"/>
      <c r="P3561" s="12"/>
      <c r="Q3561" s="12"/>
      <c r="R3561" s="12"/>
      <c r="S3561" s="8"/>
      <c r="T3561" s="8"/>
    </row>
    <row r="3562" spans="1:20" ht="15" x14ac:dyDescent="0.2">
      <c r="A3562" s="10"/>
      <c r="B3562" s="8"/>
      <c r="C3562" s="8"/>
      <c r="D3562" s="8"/>
      <c r="E3562" s="8"/>
      <c r="F3562" s="4"/>
      <c r="G3562" s="10"/>
      <c r="H3562" s="8"/>
      <c r="I3562" s="12"/>
      <c r="J3562" s="12"/>
      <c r="K3562" s="12"/>
      <c r="L3562" s="12"/>
      <c r="M3562" s="12"/>
      <c r="N3562" s="12"/>
      <c r="O3562" s="12"/>
      <c r="P3562" s="12"/>
      <c r="Q3562" s="12"/>
      <c r="R3562" s="8"/>
      <c r="S3562" s="8"/>
      <c r="T3562" s="8"/>
    </row>
    <row r="3563" spans="1:20" ht="15" x14ac:dyDescent="0.2">
      <c r="A3563" s="10"/>
      <c r="B3563" s="8"/>
      <c r="C3563" s="8"/>
      <c r="D3563" s="8"/>
      <c r="E3563" s="8"/>
      <c r="F3563" s="4"/>
      <c r="G3563" s="10"/>
      <c r="H3563" s="8"/>
      <c r="I3563" s="12"/>
      <c r="J3563" s="8"/>
      <c r="K3563" s="60"/>
      <c r="L3563" s="61"/>
      <c r="M3563" s="12"/>
      <c r="N3563" s="12"/>
      <c r="O3563" s="12"/>
      <c r="P3563" s="12"/>
      <c r="Q3563" s="12"/>
      <c r="R3563" s="12"/>
      <c r="S3563" s="8"/>
      <c r="T3563" s="8"/>
    </row>
    <row r="3564" spans="1:20" ht="15" x14ac:dyDescent="0.2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0"/>
      <c r="L3564" s="61"/>
      <c r="M3564" s="12"/>
      <c r="N3564" s="12"/>
      <c r="O3564" s="12"/>
      <c r="P3564" s="12"/>
      <c r="Q3564" s="12"/>
      <c r="R3564" s="12"/>
      <c r="S3564" s="8"/>
      <c r="T3564" s="8"/>
    </row>
    <row r="3565" spans="1:20" ht="15" x14ac:dyDescent="0.2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60"/>
      <c r="L3565" s="61"/>
      <c r="M3565" s="12"/>
      <c r="N3565" s="12"/>
      <c r="O3565" s="12"/>
      <c r="P3565" s="12"/>
      <c r="Q3565" s="12"/>
      <c r="R3565" s="12"/>
      <c r="S3565" s="8"/>
      <c r="T3565" s="8"/>
    </row>
    <row r="3566" spans="1:20" ht="15" x14ac:dyDescent="0.2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5" x14ac:dyDescent="0.2">
      <c r="A3567" s="10"/>
      <c r="B3567" s="8"/>
      <c r="C3567" s="8"/>
      <c r="D3567" s="8"/>
      <c r="E3567" s="8"/>
      <c r="F3567" s="7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5" x14ac:dyDescent="0.2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5" x14ac:dyDescent="0.2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5" x14ac:dyDescent="0.2">
      <c r="A3570" s="10"/>
      <c r="B3570" s="8"/>
      <c r="C3570" s="8"/>
      <c r="D3570" s="8"/>
      <c r="E3570" s="8"/>
      <c r="F3570" s="9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5" x14ac:dyDescent="0.2">
      <c r="A3571" s="10"/>
      <c r="B3571" s="8"/>
      <c r="C3571" s="8"/>
      <c r="D3571" s="8"/>
      <c r="E3571" s="8"/>
      <c r="F3571" s="4"/>
      <c r="G3571" s="10"/>
      <c r="H3571" s="8"/>
      <c r="I3571" s="12"/>
      <c r="J3571" s="8"/>
      <c r="K3571" s="8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5" x14ac:dyDescent="0.2">
      <c r="A3572" s="10"/>
      <c r="B3572" s="8"/>
      <c r="C3572" s="8"/>
      <c r="D3572" s="8"/>
      <c r="E3572" s="8"/>
      <c r="F3572" s="4"/>
      <c r="G3572" s="10"/>
      <c r="H3572" s="8"/>
      <c r="I3572" s="8"/>
      <c r="J3572" s="12"/>
      <c r="K3572" s="12"/>
      <c r="L3572" s="12"/>
      <c r="M3572" s="12"/>
      <c r="N3572" s="12"/>
      <c r="O3572" s="12"/>
      <c r="P3572" s="12"/>
      <c r="Q3572" s="12"/>
      <c r="R3572" s="12"/>
      <c r="S3572" s="8"/>
      <c r="T3572" s="8"/>
    </row>
    <row r="3573" spans="1:20" ht="15" x14ac:dyDescent="0.2">
      <c r="A3573" s="10"/>
      <c r="B3573" s="8"/>
      <c r="C3573" s="8"/>
      <c r="D3573" s="8"/>
      <c r="E3573" s="8"/>
      <c r="F3573" s="7"/>
      <c r="G3573" s="10"/>
      <c r="H3573" s="60"/>
      <c r="I3573" s="61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5" x14ac:dyDescent="0.2">
      <c r="A3574" s="10"/>
      <c r="B3574" s="8"/>
      <c r="C3574" s="8"/>
      <c r="D3574" s="8"/>
      <c r="E3574" s="8"/>
      <c r="F3574" s="4"/>
      <c r="G3574" s="10"/>
      <c r="H3574" s="60"/>
      <c r="I3574" s="61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5" x14ac:dyDescent="0.2">
      <c r="A3575" s="10"/>
      <c r="B3575" s="8"/>
      <c r="C3575" s="8"/>
      <c r="D3575" s="8"/>
      <c r="E3575" s="8"/>
      <c r="F3575" s="7"/>
      <c r="G3575" s="10"/>
      <c r="H3575" s="60"/>
      <c r="I3575" s="61"/>
      <c r="J3575" s="12"/>
      <c r="K3575" s="12"/>
      <c r="L3575" s="12"/>
      <c r="M3575" s="12"/>
      <c r="N3575" s="12"/>
      <c r="O3575" s="12"/>
      <c r="P3575" s="8"/>
      <c r="Q3575" s="12"/>
      <c r="R3575" s="12"/>
      <c r="S3575" s="8"/>
      <c r="T3575" s="8"/>
    </row>
    <row r="3576" spans="1:20" ht="15" x14ac:dyDescent="0.2">
      <c r="A3576" s="10"/>
      <c r="B3576" s="8"/>
      <c r="C3576" s="8"/>
      <c r="D3576" s="8"/>
      <c r="E3576" s="8"/>
      <c r="F3576" s="4"/>
      <c r="G3576" s="10"/>
      <c r="H3576" s="8"/>
      <c r="I3576" s="12"/>
      <c r="J3576" s="8"/>
      <c r="K3576" s="8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5" x14ac:dyDescent="0.2">
      <c r="A3577" s="10"/>
      <c r="B3577" s="8"/>
      <c r="C3577" s="8"/>
      <c r="D3577" s="8"/>
      <c r="E3577" s="8"/>
      <c r="F3577" s="7"/>
      <c r="G3577" s="10"/>
      <c r="H3577" s="8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5" x14ac:dyDescent="0.2">
      <c r="A3578" s="10"/>
      <c r="B3578" s="8"/>
      <c r="C3578" s="8"/>
      <c r="D3578" s="8"/>
      <c r="E3578" s="8"/>
      <c r="F3578" s="4"/>
      <c r="G3578" s="10"/>
      <c r="H3578" s="8"/>
      <c r="I3578" s="12"/>
      <c r="J3578" s="12"/>
      <c r="K3578" s="12"/>
      <c r="L3578" s="8"/>
      <c r="M3578" s="8"/>
      <c r="N3578" s="12"/>
      <c r="O3578" s="12"/>
      <c r="P3578" s="12"/>
      <c r="Q3578" s="12"/>
      <c r="R3578" s="12"/>
      <c r="S3578" s="8"/>
      <c r="T3578" s="8"/>
    </row>
    <row r="3579" spans="1:20" ht="15" x14ac:dyDescent="0.2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5" x14ac:dyDescent="0.2">
      <c r="A3580" s="10"/>
      <c r="B3580" s="8"/>
      <c r="C3580" s="8"/>
      <c r="D3580" s="8"/>
      <c r="E3580" s="8"/>
      <c r="F3580" s="4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5" x14ac:dyDescent="0.2">
      <c r="A3581" s="10"/>
      <c r="B3581" s="8"/>
      <c r="C3581" s="8"/>
      <c r="D3581" s="8"/>
      <c r="E3581" s="8"/>
      <c r="F3581" s="4"/>
      <c r="G3581" s="10"/>
      <c r="H3581" s="8"/>
      <c r="I3581" s="12"/>
      <c r="J3581" s="12"/>
      <c r="K3581" s="12"/>
      <c r="L3581" s="8"/>
      <c r="M3581" s="8"/>
      <c r="N3581" s="12"/>
      <c r="O3581" s="12"/>
      <c r="P3581" s="12"/>
      <c r="Q3581" s="12"/>
      <c r="R3581" s="12"/>
      <c r="S3581" s="8"/>
      <c r="T3581" s="8"/>
    </row>
    <row r="3582" spans="1:20" ht="15" x14ac:dyDescent="0.2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5" x14ac:dyDescent="0.2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5" x14ac:dyDescent="0.2">
      <c r="A3584" s="10"/>
      <c r="B3584" s="8"/>
      <c r="C3584" s="8"/>
      <c r="D3584" s="8"/>
      <c r="E3584" s="8"/>
      <c r="F3584" s="7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5" x14ac:dyDescent="0.2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60"/>
      <c r="L3585" s="61"/>
      <c r="M3585" s="12"/>
      <c r="N3585" s="12"/>
      <c r="O3585" s="12"/>
      <c r="P3585" s="12"/>
      <c r="Q3585" s="12"/>
      <c r="R3585" s="12"/>
      <c r="S3585" s="8"/>
      <c r="T3585" s="8"/>
    </row>
    <row r="3586" spans="1:20" ht="15" x14ac:dyDescent="0.2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5" x14ac:dyDescent="0.2">
      <c r="A3587" s="10"/>
      <c r="B3587" s="8"/>
      <c r="C3587" s="8"/>
      <c r="D3587" s="8"/>
      <c r="E3587" s="8"/>
      <c r="F3587" s="4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5" x14ac:dyDescent="0.2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8"/>
      <c r="L3588" s="12"/>
      <c r="M3588" s="12"/>
      <c r="N3588" s="12"/>
      <c r="O3588" s="12"/>
      <c r="P3588" s="12"/>
      <c r="Q3588" s="12"/>
      <c r="R3588" s="12"/>
      <c r="S3588" s="8"/>
      <c r="T3588" s="8"/>
    </row>
    <row r="3589" spans="1:20" ht="15" x14ac:dyDescent="0.2">
      <c r="A3589" s="10"/>
      <c r="B3589" s="8"/>
      <c r="C3589" s="8"/>
      <c r="D3589" s="8"/>
      <c r="E3589" s="8"/>
      <c r="F3589" s="7"/>
      <c r="G3589" s="10"/>
      <c r="H3589" s="8"/>
      <c r="I3589" s="12"/>
      <c r="J3589" s="8"/>
      <c r="K3589" s="60"/>
      <c r="L3589" s="61"/>
      <c r="M3589" s="12"/>
      <c r="N3589" s="12"/>
      <c r="O3589" s="12"/>
      <c r="P3589" s="12"/>
      <c r="Q3589" s="12"/>
      <c r="R3589" s="12"/>
      <c r="S3589" s="8"/>
      <c r="T3589" s="8"/>
    </row>
    <row r="3590" spans="1:20" ht="15" x14ac:dyDescent="0.2">
      <c r="A3590" s="10"/>
      <c r="B3590" s="8"/>
      <c r="C3590" s="8"/>
      <c r="D3590" s="8"/>
      <c r="E3590" s="8"/>
      <c r="F3590" s="4"/>
      <c r="G3590" s="10"/>
      <c r="H3590" s="8"/>
      <c r="I3590" s="12"/>
      <c r="J3590" s="12"/>
      <c r="K3590" s="12"/>
      <c r="L3590" s="60"/>
      <c r="M3590" s="61"/>
      <c r="N3590" s="12"/>
      <c r="O3590" s="12"/>
      <c r="P3590" s="12"/>
      <c r="Q3590" s="12"/>
      <c r="R3590" s="12"/>
      <c r="S3590" s="8"/>
      <c r="T3590" s="8"/>
    </row>
    <row r="3591" spans="1:20" ht="15" x14ac:dyDescent="0.2">
      <c r="A3591" s="10"/>
      <c r="B3591" s="8"/>
      <c r="C3591" s="8"/>
      <c r="D3591" s="8"/>
      <c r="E3591" s="8"/>
      <c r="F3591" s="4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5" x14ac:dyDescent="0.2">
      <c r="A3592" s="10"/>
      <c r="B3592" s="8"/>
      <c r="C3592" s="8"/>
      <c r="D3592" s="8"/>
      <c r="E3592" s="8"/>
      <c r="F3592" s="9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5" x14ac:dyDescent="0.2">
      <c r="A3593" s="10"/>
      <c r="B3593" s="8"/>
      <c r="C3593" s="8"/>
      <c r="D3593" s="8"/>
      <c r="E3593" s="8"/>
      <c r="F3593" s="9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5" x14ac:dyDescent="0.2">
      <c r="A3594" s="10"/>
      <c r="B3594" s="8"/>
      <c r="C3594" s="8"/>
      <c r="D3594" s="8"/>
      <c r="E3594" s="8"/>
      <c r="F3594" s="7"/>
      <c r="G3594" s="10"/>
      <c r="H3594" s="8"/>
      <c r="I3594" s="12"/>
      <c r="J3594" s="8"/>
      <c r="K3594" s="8"/>
      <c r="L3594" s="12"/>
      <c r="M3594" s="12"/>
      <c r="N3594" s="12"/>
      <c r="O3594" s="12"/>
      <c r="P3594" s="12"/>
      <c r="Q3594" s="12"/>
      <c r="R3594" s="12"/>
      <c r="S3594" s="8"/>
      <c r="T3594" s="8"/>
    </row>
    <row r="3595" spans="1:20" ht="15" x14ac:dyDescent="0.2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8"/>
      <c r="M3595" s="8"/>
      <c r="N3595" s="12"/>
      <c r="O3595" s="12"/>
      <c r="P3595" s="12"/>
      <c r="Q3595" s="12"/>
      <c r="R3595" s="12"/>
      <c r="S3595" s="8"/>
      <c r="T3595" s="8"/>
    </row>
    <row r="3596" spans="1:20" ht="15" x14ac:dyDescent="0.2">
      <c r="A3596" s="10"/>
      <c r="B3596" s="8"/>
      <c r="C3596" s="8"/>
      <c r="D3596" s="8"/>
      <c r="E3596" s="8"/>
      <c r="F3596" s="4"/>
      <c r="G3596" s="10"/>
      <c r="H3596" s="8"/>
      <c r="I3596" s="12"/>
      <c r="J3596" s="12"/>
      <c r="K3596" s="12"/>
      <c r="L3596" s="12"/>
      <c r="M3596" s="12"/>
      <c r="N3596" s="12"/>
      <c r="O3596" s="12"/>
      <c r="P3596" s="12"/>
      <c r="Q3596" s="8"/>
      <c r="R3596" s="12"/>
      <c r="S3596" s="8"/>
      <c r="T3596" s="8"/>
    </row>
    <row r="3597" spans="1:20" ht="15" x14ac:dyDescent="0.2">
      <c r="A3597" s="10"/>
      <c r="B3597" s="8"/>
      <c r="C3597" s="8"/>
      <c r="D3597" s="8"/>
      <c r="E3597" s="8"/>
      <c r="F3597" s="4"/>
      <c r="G3597" s="10"/>
      <c r="H3597" s="60"/>
      <c r="I3597" s="61"/>
      <c r="J3597" s="12"/>
      <c r="K3597" s="12"/>
      <c r="L3597" s="12"/>
      <c r="M3597" s="12"/>
      <c r="N3597" s="12"/>
      <c r="O3597" s="12"/>
      <c r="P3597" s="8"/>
      <c r="Q3597" s="12"/>
      <c r="R3597" s="12"/>
      <c r="S3597" s="8"/>
      <c r="T3597" s="8"/>
    </row>
    <row r="3598" spans="1:20" ht="15" x14ac:dyDescent="0.2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5" x14ac:dyDescent="0.2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12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5" x14ac:dyDescent="0.2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5" x14ac:dyDescent="0.2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5" x14ac:dyDescent="0.2">
      <c r="A3602" s="10"/>
      <c r="B3602" s="8"/>
      <c r="C3602" s="8"/>
      <c r="D3602" s="8"/>
      <c r="E3602" s="8"/>
      <c r="F3602" s="4"/>
      <c r="G3602" s="10"/>
      <c r="H3602" s="8"/>
      <c r="I3602" s="12"/>
      <c r="J3602" s="8"/>
      <c r="K3602" s="8"/>
      <c r="L3602" s="12"/>
      <c r="M3602" s="12"/>
      <c r="N3602" s="12"/>
      <c r="O3602" s="12"/>
      <c r="P3602" s="12"/>
      <c r="Q3602" s="12"/>
      <c r="R3602" s="12"/>
      <c r="S3602" s="8"/>
      <c r="T3602" s="8"/>
    </row>
    <row r="3603" spans="1:20" ht="15" x14ac:dyDescent="0.2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5" x14ac:dyDescent="0.2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5" x14ac:dyDescent="0.2">
      <c r="A3605" s="10"/>
      <c r="B3605" s="8"/>
      <c r="C3605" s="8"/>
      <c r="D3605" s="8"/>
      <c r="E3605" s="8"/>
      <c r="F3605" s="7"/>
      <c r="G3605" s="10"/>
      <c r="H3605" s="8"/>
      <c r="I3605" s="12"/>
      <c r="J3605" s="8"/>
      <c r="K3605" s="8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5" x14ac:dyDescent="0.2">
      <c r="A3606" s="10"/>
      <c r="B3606" s="8"/>
      <c r="C3606" s="8"/>
      <c r="D3606" s="8"/>
      <c r="E3606" s="8"/>
      <c r="F3606" s="4"/>
      <c r="G3606" s="10"/>
      <c r="H3606" s="8"/>
      <c r="I3606" s="12"/>
      <c r="J3606" s="12"/>
      <c r="K3606" s="12"/>
      <c r="L3606" s="8"/>
      <c r="M3606" s="8"/>
      <c r="N3606" s="12"/>
      <c r="O3606" s="12"/>
      <c r="P3606" s="12"/>
      <c r="Q3606" s="12"/>
      <c r="R3606" s="12"/>
      <c r="S3606" s="8"/>
      <c r="T3606" s="8"/>
    </row>
    <row r="3607" spans="1:20" ht="15" x14ac:dyDescent="0.2">
      <c r="A3607" s="10"/>
      <c r="B3607" s="8"/>
      <c r="C3607" s="8"/>
      <c r="D3607" s="8"/>
      <c r="E3607" s="8"/>
      <c r="F3607" s="4"/>
      <c r="G3607" s="10"/>
      <c r="H3607" s="8"/>
      <c r="I3607" s="8"/>
      <c r="J3607" s="12"/>
      <c r="K3607" s="12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5" x14ac:dyDescent="0.2">
      <c r="A3608" s="10"/>
      <c r="B3608" s="8"/>
      <c r="C3608" s="8"/>
      <c r="D3608" s="8"/>
      <c r="E3608" s="8"/>
      <c r="F3608" s="4"/>
      <c r="G3608" s="10"/>
      <c r="H3608" s="8"/>
      <c r="I3608" s="12"/>
      <c r="J3608" s="8"/>
      <c r="K3608" s="8"/>
      <c r="L3608" s="12"/>
      <c r="M3608" s="12"/>
      <c r="N3608" s="12"/>
      <c r="O3608" s="12"/>
      <c r="P3608" s="12"/>
      <c r="Q3608" s="12"/>
      <c r="R3608" s="12"/>
      <c r="S3608" s="8"/>
      <c r="T3608" s="8"/>
    </row>
    <row r="3609" spans="1:20" ht="15" x14ac:dyDescent="0.2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8"/>
      <c r="M3609" s="8"/>
      <c r="N3609" s="12"/>
      <c r="O3609" s="12"/>
      <c r="P3609" s="12"/>
      <c r="Q3609" s="12"/>
      <c r="R3609" s="12"/>
      <c r="S3609" s="8"/>
      <c r="T3609" s="8"/>
    </row>
    <row r="3610" spans="1:20" ht="15" x14ac:dyDescent="0.2">
      <c r="A3610" s="10"/>
      <c r="B3610" s="8"/>
      <c r="C3610" s="8"/>
      <c r="D3610" s="8"/>
      <c r="E3610" s="8"/>
      <c r="F3610" s="7"/>
      <c r="G3610" s="10"/>
      <c r="H3610" s="60"/>
      <c r="I3610" s="61"/>
      <c r="J3610" s="12"/>
      <c r="K3610" s="12"/>
      <c r="L3610" s="12"/>
      <c r="M3610" s="12"/>
      <c r="N3610" s="12"/>
      <c r="O3610" s="12"/>
      <c r="P3610" s="8"/>
      <c r="Q3610" s="12"/>
      <c r="R3610" s="12"/>
      <c r="S3610" s="8"/>
      <c r="T3610" s="8"/>
    </row>
    <row r="3611" spans="1:20" ht="15" x14ac:dyDescent="0.2">
      <c r="A3611" s="10"/>
      <c r="B3611" s="8"/>
      <c r="C3611" s="8"/>
      <c r="D3611" s="8"/>
      <c r="E3611" s="8"/>
      <c r="F3611" s="4"/>
      <c r="G3611" s="10"/>
      <c r="H3611" s="8"/>
      <c r="I3611" s="12"/>
      <c r="J3611" s="12"/>
      <c r="K3611" s="12"/>
      <c r="L3611" s="12"/>
      <c r="M3611" s="12"/>
      <c r="N3611" s="12"/>
      <c r="O3611" s="12"/>
      <c r="P3611" s="12"/>
      <c r="Q3611" s="12"/>
      <c r="R3611" s="8"/>
      <c r="S3611" s="8"/>
      <c r="T3611" s="8"/>
    </row>
    <row r="3612" spans="1:20" ht="15" x14ac:dyDescent="0.2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5" x14ac:dyDescent="0.2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5" x14ac:dyDescent="0.2">
      <c r="A3614" s="10"/>
      <c r="B3614" s="8"/>
      <c r="C3614" s="8"/>
      <c r="D3614" s="8"/>
      <c r="E3614" s="8"/>
      <c r="F3614" s="4"/>
      <c r="G3614" s="10"/>
      <c r="H3614" s="8"/>
      <c r="I3614" s="12"/>
      <c r="J3614" s="8"/>
      <c r="K3614" s="8"/>
      <c r="L3614" s="12"/>
      <c r="M3614" s="12"/>
      <c r="N3614" s="12"/>
      <c r="O3614" s="12"/>
      <c r="P3614" s="12"/>
      <c r="Q3614" s="12"/>
      <c r="R3614" s="12"/>
      <c r="S3614" s="8"/>
      <c r="T3614" s="8"/>
    </row>
    <row r="3615" spans="1:20" ht="15" x14ac:dyDescent="0.2">
      <c r="A3615" s="10"/>
      <c r="B3615" s="13"/>
      <c r="C3615" s="8"/>
      <c r="D3615" s="8"/>
      <c r="E3615" s="8"/>
      <c r="F3615" s="7"/>
      <c r="G3615" s="10"/>
      <c r="H3615" s="8"/>
      <c r="I3615" s="12"/>
      <c r="J3615" s="12"/>
      <c r="K3615" s="12"/>
      <c r="L3615" s="12"/>
      <c r="M3615" s="12"/>
      <c r="N3615" s="12"/>
      <c r="O3615" s="12"/>
      <c r="P3615" s="12"/>
      <c r="Q3615" s="60"/>
      <c r="R3615" s="61"/>
      <c r="S3615" s="8"/>
      <c r="T3615" s="8"/>
    </row>
    <row r="3616" spans="1:20" ht="15" x14ac:dyDescent="0.2">
      <c r="A3616" s="10"/>
      <c r="B3616" s="13"/>
      <c r="C3616" s="8"/>
      <c r="D3616" s="8"/>
      <c r="E3616" s="8"/>
      <c r="F3616" s="9"/>
      <c r="G3616" s="10"/>
      <c r="H3616" s="60"/>
      <c r="I3616" s="61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5" x14ac:dyDescent="0.2">
      <c r="A3617" s="10"/>
      <c r="B3617" s="13"/>
      <c r="C3617" s="8"/>
      <c r="D3617" s="8"/>
      <c r="E3617" s="8"/>
      <c r="F3617" s="4"/>
      <c r="G3617" s="10"/>
      <c r="H3617" s="60"/>
      <c r="I3617" s="61"/>
      <c r="J3617" s="12"/>
      <c r="K3617" s="12"/>
      <c r="L3617" s="12"/>
      <c r="M3617" s="12"/>
      <c r="N3617" s="12"/>
      <c r="O3617" s="12"/>
      <c r="P3617" s="8"/>
      <c r="Q3617" s="12"/>
      <c r="R3617" s="12"/>
      <c r="S3617" s="8"/>
      <c r="T3617" s="8"/>
    </row>
    <row r="3618" spans="1:20" ht="15" x14ac:dyDescent="0.2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5" x14ac:dyDescent="0.2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5" x14ac:dyDescent="0.2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5" x14ac:dyDescent="0.2">
      <c r="A3621" s="10"/>
      <c r="B3621" s="13"/>
      <c r="C3621" s="8"/>
      <c r="D3621" s="8"/>
      <c r="E3621" s="8"/>
      <c r="F3621" s="7"/>
      <c r="G3621" s="10"/>
      <c r="H3621" s="8"/>
      <c r="I3621" s="12"/>
      <c r="J3621" s="12"/>
      <c r="K3621" s="12"/>
      <c r="L3621" s="12"/>
      <c r="M3621" s="12"/>
      <c r="N3621" s="8"/>
      <c r="O3621" s="12"/>
      <c r="P3621" s="12"/>
      <c r="Q3621" s="12"/>
      <c r="R3621" s="12"/>
      <c r="S3621" s="8"/>
      <c r="T3621" s="8"/>
    </row>
    <row r="3622" spans="1:20" ht="15" x14ac:dyDescent="0.2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5" x14ac:dyDescent="0.2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5" x14ac:dyDescent="0.2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5" x14ac:dyDescent="0.2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5" x14ac:dyDescent="0.2">
      <c r="A3626" s="10"/>
      <c r="B3626" s="13"/>
      <c r="C3626" s="8"/>
      <c r="D3626" s="8"/>
      <c r="E3626" s="8"/>
      <c r="F3626" s="4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5" x14ac:dyDescent="0.2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5" x14ac:dyDescent="0.2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5" x14ac:dyDescent="0.2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5" x14ac:dyDescent="0.2">
      <c r="A3630" s="10"/>
      <c r="B3630" s="13"/>
      <c r="C3630" s="8"/>
      <c r="D3630" s="8"/>
      <c r="E3630" s="8"/>
      <c r="F3630" s="7"/>
      <c r="G3630" s="10"/>
      <c r="H3630" s="8"/>
      <c r="I3630" s="12"/>
      <c r="J3630" s="12"/>
      <c r="K3630" s="12"/>
      <c r="L3630" s="8"/>
      <c r="M3630" s="8"/>
      <c r="N3630" s="12"/>
      <c r="O3630" s="12"/>
      <c r="P3630" s="12"/>
      <c r="Q3630" s="12"/>
      <c r="R3630" s="12"/>
      <c r="S3630" s="8"/>
      <c r="T3630" s="8"/>
    </row>
    <row r="3631" spans="1:20" ht="15" x14ac:dyDescent="0.2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60"/>
      <c r="L3631" s="61"/>
      <c r="M3631" s="12"/>
      <c r="N3631" s="12"/>
      <c r="O3631" s="12"/>
      <c r="P3631" s="12"/>
      <c r="Q3631" s="12"/>
      <c r="R3631" s="12"/>
      <c r="S3631" s="8"/>
      <c r="T3631" s="8"/>
    </row>
    <row r="3632" spans="1:20" ht="15" x14ac:dyDescent="0.2">
      <c r="A3632" s="10"/>
      <c r="B3632" s="13"/>
      <c r="C3632" s="8"/>
      <c r="D3632" s="8"/>
      <c r="E3632" s="8"/>
      <c r="F3632" s="4"/>
      <c r="G3632" s="10"/>
      <c r="H3632" s="8"/>
      <c r="I3632" s="12"/>
      <c r="J3632" s="8"/>
      <c r="K3632" s="60"/>
      <c r="L3632" s="61"/>
      <c r="M3632" s="12"/>
      <c r="N3632" s="12"/>
      <c r="O3632" s="12"/>
      <c r="P3632" s="12"/>
      <c r="Q3632" s="12"/>
      <c r="R3632" s="12"/>
      <c r="S3632" s="8"/>
      <c r="T3632" s="8"/>
    </row>
    <row r="3633" spans="1:20" ht="15" x14ac:dyDescent="0.2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0"/>
      <c r="L3633" s="61"/>
      <c r="M3633" s="12"/>
      <c r="N3633" s="12"/>
      <c r="O3633" s="12"/>
      <c r="P3633" s="12"/>
      <c r="Q3633" s="12"/>
      <c r="R3633" s="12"/>
      <c r="S3633" s="8"/>
      <c r="T3633" s="8"/>
    </row>
    <row r="3634" spans="1:20" ht="15" x14ac:dyDescent="0.2">
      <c r="A3634" s="10"/>
      <c r="B3634" s="13"/>
      <c r="C3634" s="8"/>
      <c r="D3634" s="8"/>
      <c r="E3634" s="8"/>
      <c r="F3634" s="7"/>
      <c r="G3634" s="10"/>
      <c r="H3634" s="8"/>
      <c r="I3634" s="12"/>
      <c r="J3634" s="8"/>
      <c r="K3634" s="60"/>
      <c r="L3634" s="61"/>
      <c r="M3634" s="12"/>
      <c r="N3634" s="12"/>
      <c r="O3634" s="12"/>
      <c r="P3634" s="12"/>
      <c r="Q3634" s="12"/>
      <c r="R3634" s="12"/>
      <c r="S3634" s="8"/>
      <c r="T3634" s="8"/>
    </row>
    <row r="3635" spans="1:20" ht="15" x14ac:dyDescent="0.2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5" x14ac:dyDescent="0.2">
      <c r="A3636" s="10"/>
      <c r="B3636" s="13"/>
      <c r="C3636" s="8"/>
      <c r="D3636" s="8"/>
      <c r="E3636" s="8"/>
      <c r="F3636" s="4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5" x14ac:dyDescent="0.2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5" x14ac:dyDescent="0.2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5" x14ac:dyDescent="0.2">
      <c r="A3639" s="10"/>
      <c r="B3639" s="13"/>
      <c r="C3639" s="8"/>
      <c r="D3639" s="8"/>
      <c r="E3639" s="8"/>
      <c r="F3639" s="7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5" x14ac:dyDescent="0.2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5" x14ac:dyDescent="0.2">
      <c r="A3641" s="10"/>
      <c r="B3641" s="13"/>
      <c r="C3641" s="8"/>
      <c r="D3641" s="8"/>
      <c r="E3641" s="8"/>
      <c r="F3641" s="4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5" x14ac:dyDescent="0.2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5" x14ac:dyDescent="0.2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5" x14ac:dyDescent="0.2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5" x14ac:dyDescent="0.2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5" x14ac:dyDescent="0.2">
      <c r="A3646" s="10"/>
      <c r="B3646" s="13"/>
      <c r="C3646" s="8"/>
      <c r="D3646" s="8"/>
      <c r="E3646" s="8"/>
      <c r="F3646" s="7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5" x14ac:dyDescent="0.2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5" x14ac:dyDescent="0.2">
      <c r="A3648" s="10"/>
      <c r="B3648" s="13"/>
      <c r="C3648" s="8"/>
      <c r="D3648" s="8"/>
      <c r="E3648" s="8"/>
      <c r="F3648" s="4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5" x14ac:dyDescent="0.2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5" x14ac:dyDescent="0.2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5" x14ac:dyDescent="0.2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5" x14ac:dyDescent="0.2">
      <c r="A3652" s="10"/>
      <c r="B3652" s="13"/>
      <c r="C3652" s="8"/>
      <c r="D3652" s="8"/>
      <c r="E3652" s="8"/>
      <c r="F3652" s="7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5" x14ac:dyDescent="0.2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5" x14ac:dyDescent="0.2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5" x14ac:dyDescent="0.2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5" x14ac:dyDescent="0.2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5" x14ac:dyDescent="0.2">
      <c r="A3657" s="10"/>
      <c r="B3657" s="13"/>
      <c r="C3657" s="8"/>
      <c r="D3657" s="8"/>
      <c r="E3657" s="8"/>
      <c r="F3657" s="4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5" x14ac:dyDescent="0.2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5" x14ac:dyDescent="0.2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5" x14ac:dyDescent="0.2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5" x14ac:dyDescent="0.2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5" x14ac:dyDescent="0.2">
      <c r="A3662" s="10"/>
      <c r="B3662" s="13"/>
      <c r="C3662" s="8"/>
      <c r="D3662" s="8"/>
      <c r="E3662" s="8"/>
      <c r="F3662" s="4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5" x14ac:dyDescent="0.2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5" x14ac:dyDescent="0.2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5" x14ac:dyDescent="0.2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5" x14ac:dyDescent="0.2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5" x14ac:dyDescent="0.2">
      <c r="A3667" s="10"/>
      <c r="B3667" s="13"/>
      <c r="C3667" s="8"/>
      <c r="D3667" s="8"/>
      <c r="E3667" s="8"/>
      <c r="F3667" s="4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5" x14ac:dyDescent="0.2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5" x14ac:dyDescent="0.2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5" x14ac:dyDescent="0.2">
      <c r="A3670" s="10"/>
      <c r="B3670" s="13"/>
      <c r="C3670" s="8"/>
      <c r="D3670" s="8"/>
      <c r="E3670" s="8"/>
      <c r="F3670" s="7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5" x14ac:dyDescent="0.2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5" x14ac:dyDescent="0.2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5" x14ac:dyDescent="0.2">
      <c r="A3673" s="10"/>
      <c r="B3673" s="13"/>
      <c r="C3673" s="8"/>
      <c r="D3673" s="8"/>
      <c r="E3673" s="8"/>
      <c r="F3673" s="7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5" x14ac:dyDescent="0.2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5" x14ac:dyDescent="0.2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5" x14ac:dyDescent="0.2">
      <c r="A3676" s="10"/>
      <c r="B3676" s="13"/>
      <c r="C3676" s="8"/>
      <c r="D3676" s="8"/>
      <c r="E3676" s="8"/>
      <c r="F3676" s="4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5" x14ac:dyDescent="0.2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5" x14ac:dyDescent="0.2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5" x14ac:dyDescent="0.2">
      <c r="A3679" s="10"/>
      <c r="B3679" s="13"/>
      <c r="C3679" s="8"/>
      <c r="D3679" s="8"/>
      <c r="E3679" s="8"/>
      <c r="F3679" s="7"/>
      <c r="G3679" s="10"/>
      <c r="H3679" s="8"/>
      <c r="I3679" s="12"/>
      <c r="J3679" s="8"/>
      <c r="K3679" s="8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5" x14ac:dyDescent="0.2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5" x14ac:dyDescent="0.2">
      <c r="A3681" s="10"/>
      <c r="B3681" s="13"/>
      <c r="C3681" s="8"/>
      <c r="D3681" s="8"/>
      <c r="E3681" s="8"/>
      <c r="F3681" s="4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8"/>
      <c r="T3681" s="8"/>
    </row>
    <row r="3682" spans="1:20" ht="15" x14ac:dyDescent="0.2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5" x14ac:dyDescent="0.2">
      <c r="A3683" s="10"/>
      <c r="B3683" s="13"/>
      <c r="C3683" s="8"/>
      <c r="D3683" s="8"/>
      <c r="E3683" s="8"/>
      <c r="F3683" s="7"/>
      <c r="G3683" s="10"/>
      <c r="H3683" s="8"/>
      <c r="I3683" s="12"/>
      <c r="J3683" s="12"/>
      <c r="K3683" s="12"/>
      <c r="L3683" s="12"/>
      <c r="M3683" s="12"/>
      <c r="N3683" s="12"/>
      <c r="O3683" s="12"/>
      <c r="P3683" s="12"/>
      <c r="Q3683" s="12"/>
      <c r="R3683" s="8"/>
      <c r="S3683" s="8"/>
      <c r="T3683" s="8"/>
    </row>
    <row r="3684" spans="1:20" ht="15" x14ac:dyDescent="0.2">
      <c r="A3684" s="10"/>
      <c r="B3684" s="13"/>
      <c r="C3684" s="8"/>
      <c r="D3684" s="8"/>
      <c r="E3684" s="8"/>
      <c r="F3684" s="4"/>
      <c r="G3684" s="10"/>
      <c r="H3684" s="60"/>
      <c r="I3684" s="61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5" x14ac:dyDescent="0.2">
      <c r="A3685" s="10"/>
      <c r="B3685" s="13"/>
      <c r="C3685" s="8"/>
      <c r="D3685" s="8"/>
      <c r="E3685" s="8"/>
      <c r="F3685" s="7"/>
      <c r="G3685" s="10"/>
      <c r="H3685" s="60"/>
      <c r="I3685" s="61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5" x14ac:dyDescent="0.2">
      <c r="A3686" s="10"/>
      <c r="B3686" s="13"/>
      <c r="C3686" s="8"/>
      <c r="D3686" s="8"/>
      <c r="E3686" s="8"/>
      <c r="F3686" s="4"/>
      <c r="G3686" s="10"/>
      <c r="H3686" s="60"/>
      <c r="I3686" s="61"/>
      <c r="J3686" s="12"/>
      <c r="K3686" s="12"/>
      <c r="L3686" s="12"/>
      <c r="M3686" s="12"/>
      <c r="N3686" s="12"/>
      <c r="O3686" s="12"/>
      <c r="P3686" s="8"/>
      <c r="Q3686" s="12"/>
      <c r="R3686" s="12"/>
      <c r="S3686" s="8"/>
      <c r="T3686" s="8"/>
    </row>
    <row r="3687" spans="1:20" ht="15" x14ac:dyDescent="0.2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8"/>
      <c r="P3687" s="12"/>
      <c r="Q3687" s="12"/>
      <c r="R3687" s="12"/>
      <c r="S3687" s="8"/>
      <c r="T3687" s="8"/>
    </row>
    <row r="3688" spans="1:20" ht="15" x14ac:dyDescent="0.2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5" x14ac:dyDescent="0.2">
      <c r="A3689" s="10"/>
      <c r="B3689" s="13"/>
      <c r="C3689" s="8"/>
      <c r="D3689" s="8"/>
      <c r="E3689" s="8"/>
      <c r="F3689" s="7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5" x14ac:dyDescent="0.2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5" x14ac:dyDescent="0.2">
      <c r="A3691" s="10"/>
      <c r="B3691" s="13"/>
      <c r="C3691" s="8"/>
      <c r="D3691" s="8"/>
      <c r="E3691" s="8"/>
      <c r="F3691" s="4"/>
      <c r="G3691" s="10"/>
      <c r="H3691" s="8"/>
      <c r="I3691" s="12"/>
      <c r="J3691" s="12"/>
      <c r="K3691" s="12"/>
      <c r="L3691" s="12"/>
      <c r="M3691" s="12"/>
      <c r="N3691" s="8"/>
      <c r="O3691" s="12"/>
      <c r="P3691" s="12"/>
      <c r="Q3691" s="12"/>
      <c r="R3691" s="12"/>
      <c r="S3691" s="8"/>
      <c r="T3691" s="8"/>
    </row>
    <row r="3692" spans="1:20" ht="15" x14ac:dyDescent="0.2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5" x14ac:dyDescent="0.2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5" x14ac:dyDescent="0.2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5" x14ac:dyDescent="0.2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5" x14ac:dyDescent="0.2">
      <c r="A3696" s="10"/>
      <c r="B3696" s="13"/>
      <c r="C3696" s="8"/>
      <c r="D3696" s="8"/>
      <c r="E3696" s="8"/>
      <c r="F3696" s="4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5" x14ac:dyDescent="0.2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5" x14ac:dyDescent="0.2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5" x14ac:dyDescent="0.2">
      <c r="A3699" s="10"/>
      <c r="B3699" s="13"/>
      <c r="C3699" s="8"/>
      <c r="D3699" s="8"/>
      <c r="E3699" s="8"/>
      <c r="F3699" s="7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5" x14ac:dyDescent="0.2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5" x14ac:dyDescent="0.2">
      <c r="A3701" s="10"/>
      <c r="B3701" s="13"/>
      <c r="C3701" s="8"/>
      <c r="D3701" s="8"/>
      <c r="E3701" s="8"/>
      <c r="F3701" s="4"/>
      <c r="G3701" s="10"/>
      <c r="H3701" s="8"/>
      <c r="I3701" s="12"/>
      <c r="J3701" s="12"/>
      <c r="K3701" s="12"/>
      <c r="L3701" s="8"/>
      <c r="M3701" s="8"/>
      <c r="N3701" s="12"/>
      <c r="O3701" s="12"/>
      <c r="P3701" s="12"/>
      <c r="Q3701" s="12"/>
      <c r="R3701" s="12"/>
      <c r="S3701" s="8"/>
      <c r="T3701" s="8"/>
    </row>
    <row r="3702" spans="1:20" ht="15" x14ac:dyDescent="0.2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8"/>
      <c r="L3702" s="12"/>
      <c r="M3702" s="12"/>
      <c r="N3702" s="12"/>
      <c r="O3702" s="12"/>
      <c r="P3702" s="12"/>
      <c r="Q3702" s="12"/>
      <c r="R3702" s="12"/>
      <c r="S3702" s="8"/>
      <c r="T3702" s="8"/>
    </row>
    <row r="3703" spans="1:20" ht="15" x14ac:dyDescent="0.2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0"/>
      <c r="L3703" s="61"/>
      <c r="M3703" s="12"/>
      <c r="N3703" s="12"/>
      <c r="O3703" s="12"/>
      <c r="P3703" s="12"/>
      <c r="Q3703" s="12"/>
      <c r="R3703" s="12"/>
      <c r="S3703" s="8"/>
      <c r="T3703" s="8"/>
    </row>
    <row r="3704" spans="1:20" ht="15" x14ac:dyDescent="0.2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60"/>
      <c r="L3704" s="61"/>
      <c r="M3704" s="12"/>
      <c r="N3704" s="12"/>
      <c r="O3704" s="12"/>
      <c r="P3704" s="12"/>
      <c r="Q3704" s="12"/>
      <c r="R3704" s="12"/>
      <c r="S3704" s="8"/>
      <c r="T3704" s="8"/>
    </row>
    <row r="3705" spans="1:20" ht="15" x14ac:dyDescent="0.2">
      <c r="A3705" s="10"/>
      <c r="B3705" s="13"/>
      <c r="C3705" s="8"/>
      <c r="D3705" s="8"/>
      <c r="E3705" s="8"/>
      <c r="F3705" s="4"/>
      <c r="G3705" s="10"/>
      <c r="H3705" s="8"/>
      <c r="I3705" s="12"/>
      <c r="J3705" s="8"/>
      <c r="K3705" s="60"/>
      <c r="L3705" s="61"/>
      <c r="M3705" s="12"/>
      <c r="N3705" s="12"/>
      <c r="O3705" s="12"/>
      <c r="P3705" s="12"/>
      <c r="Q3705" s="12"/>
      <c r="R3705" s="12"/>
      <c r="S3705" s="8"/>
      <c r="T3705" s="8"/>
    </row>
    <row r="3706" spans="1:20" ht="15" x14ac:dyDescent="0.2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60"/>
      <c r="L3706" s="61"/>
      <c r="M3706" s="12"/>
      <c r="N3706" s="12"/>
      <c r="O3706" s="12"/>
      <c r="P3706" s="12"/>
      <c r="Q3706" s="12"/>
      <c r="R3706" s="12"/>
      <c r="S3706" s="8"/>
      <c r="T3706" s="8"/>
    </row>
    <row r="3707" spans="1:20" ht="15" x14ac:dyDescent="0.2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5" x14ac:dyDescent="0.2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5" x14ac:dyDescent="0.2">
      <c r="A3709" s="10"/>
      <c r="B3709" s="13"/>
      <c r="C3709" s="8"/>
      <c r="D3709" s="8"/>
      <c r="E3709" s="8"/>
      <c r="F3709" s="4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5" x14ac:dyDescent="0.2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5" x14ac:dyDescent="0.2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5" x14ac:dyDescent="0.2">
      <c r="A3712" s="10"/>
      <c r="B3712" s="13"/>
      <c r="C3712" s="8"/>
      <c r="D3712" s="8"/>
      <c r="E3712" s="8"/>
      <c r="F3712" s="4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5" x14ac:dyDescent="0.2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5" x14ac:dyDescent="0.2">
      <c r="A3714" s="10"/>
      <c r="B3714" s="13"/>
      <c r="C3714" s="8"/>
      <c r="D3714" s="8"/>
      <c r="E3714" s="8"/>
      <c r="F3714" s="7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5" x14ac:dyDescent="0.2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5" x14ac:dyDescent="0.2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5" x14ac:dyDescent="0.2">
      <c r="A3717" s="10"/>
      <c r="B3717" s="13"/>
      <c r="C3717" s="8"/>
      <c r="D3717" s="8"/>
      <c r="E3717" s="8"/>
      <c r="F3717" s="7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5" x14ac:dyDescent="0.2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5" x14ac:dyDescent="0.2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5" x14ac:dyDescent="0.2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5" x14ac:dyDescent="0.2">
      <c r="A3721" s="10"/>
      <c r="B3721" s="13"/>
      <c r="C3721" s="8"/>
      <c r="D3721" s="8"/>
      <c r="E3721" s="8"/>
      <c r="F3721" s="4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5" x14ac:dyDescent="0.2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5" x14ac:dyDescent="0.2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5" x14ac:dyDescent="0.2">
      <c r="A3724" s="10"/>
      <c r="B3724" s="13"/>
      <c r="C3724" s="8"/>
      <c r="D3724" s="8"/>
      <c r="E3724" s="8"/>
      <c r="F3724" s="7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5" x14ac:dyDescent="0.2">
      <c r="A3725" s="10"/>
      <c r="B3725" s="13"/>
      <c r="C3725" s="8"/>
      <c r="D3725" s="8"/>
      <c r="E3725" s="8"/>
      <c r="F3725" s="4"/>
      <c r="G3725" s="10"/>
      <c r="H3725" s="8"/>
      <c r="I3725" s="12"/>
      <c r="J3725" s="8"/>
      <c r="K3725" s="8"/>
      <c r="L3725" s="12"/>
      <c r="M3725" s="12"/>
      <c r="N3725" s="12"/>
      <c r="O3725" s="12"/>
      <c r="P3725" s="12"/>
      <c r="Q3725" s="12"/>
      <c r="R3725" s="12"/>
      <c r="S3725" s="8"/>
      <c r="T3725" s="8"/>
    </row>
    <row r="3726" spans="1:20" ht="15" x14ac:dyDescent="0.2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12"/>
      <c r="R3726" s="8"/>
      <c r="S3726" s="8"/>
      <c r="T3726" s="8"/>
    </row>
    <row r="3727" spans="1:20" ht="15" x14ac:dyDescent="0.2">
      <c r="A3727" s="10"/>
      <c r="B3727" s="13"/>
      <c r="C3727" s="8"/>
      <c r="D3727" s="8"/>
      <c r="E3727" s="8"/>
      <c r="F3727" s="4"/>
      <c r="G3727" s="10"/>
      <c r="H3727" s="8"/>
      <c r="I3727" s="12"/>
      <c r="J3727" s="12"/>
      <c r="K3727" s="12"/>
      <c r="L3727" s="12"/>
      <c r="M3727" s="12"/>
      <c r="N3727" s="12"/>
      <c r="O3727" s="12"/>
      <c r="P3727" s="12"/>
      <c r="Q3727" s="60"/>
      <c r="R3727" s="61"/>
      <c r="S3727" s="8"/>
      <c r="T3727" s="8"/>
    </row>
    <row r="3728" spans="1:20" ht="15" x14ac:dyDescent="0.2">
      <c r="A3728" s="10"/>
      <c r="B3728" s="13"/>
      <c r="C3728" s="8"/>
      <c r="D3728" s="8"/>
      <c r="E3728" s="8"/>
      <c r="F3728" s="4"/>
      <c r="G3728" s="10"/>
      <c r="H3728" s="60"/>
      <c r="I3728" s="61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5" x14ac:dyDescent="0.2">
      <c r="A3729" s="10"/>
      <c r="B3729" s="13"/>
      <c r="C3729" s="8"/>
      <c r="D3729" s="8"/>
      <c r="E3729" s="8"/>
      <c r="F3729" s="4"/>
      <c r="G3729" s="10"/>
      <c r="H3729" s="60"/>
      <c r="I3729" s="61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5" x14ac:dyDescent="0.2">
      <c r="A3730" s="10"/>
      <c r="B3730" s="13"/>
      <c r="C3730" s="8"/>
      <c r="D3730" s="8"/>
      <c r="E3730" s="8"/>
      <c r="F3730" s="4"/>
      <c r="G3730" s="10"/>
      <c r="H3730" s="60"/>
      <c r="I3730" s="61"/>
      <c r="J3730" s="12"/>
      <c r="K3730" s="12"/>
      <c r="L3730" s="12"/>
      <c r="M3730" s="12"/>
      <c r="N3730" s="12"/>
      <c r="O3730" s="12"/>
      <c r="P3730" s="8"/>
      <c r="Q3730" s="12"/>
      <c r="R3730" s="12"/>
      <c r="S3730" s="8"/>
      <c r="T3730" s="8"/>
    </row>
    <row r="3731" spans="1:20" ht="15" x14ac:dyDescent="0.2">
      <c r="A3731" s="10"/>
      <c r="B3731" s="13"/>
      <c r="C3731" s="8"/>
      <c r="D3731" s="8"/>
      <c r="E3731" s="8"/>
      <c r="F3731" s="7"/>
      <c r="G3731" s="10"/>
      <c r="H3731" s="8"/>
      <c r="I3731" s="12"/>
      <c r="J3731" s="12"/>
      <c r="K3731" s="12"/>
      <c r="L3731" s="12"/>
      <c r="M3731" s="12"/>
      <c r="N3731" s="8"/>
      <c r="O3731" s="8"/>
      <c r="P3731" s="12"/>
      <c r="Q3731" s="12"/>
      <c r="R3731" s="12"/>
      <c r="S3731" s="8"/>
      <c r="T3731" s="8"/>
    </row>
    <row r="3732" spans="1:20" ht="15" x14ac:dyDescent="0.2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5" x14ac:dyDescent="0.2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5" x14ac:dyDescent="0.2">
      <c r="A3734" s="10"/>
      <c r="B3734" s="13"/>
      <c r="C3734" s="8"/>
      <c r="D3734" s="8"/>
      <c r="E3734" s="8"/>
      <c r="F3734" s="4"/>
      <c r="G3734" s="10"/>
      <c r="H3734" s="8"/>
      <c r="I3734" s="12"/>
      <c r="J3734" s="12"/>
      <c r="K3734" s="12"/>
      <c r="L3734" s="12"/>
      <c r="M3734" s="12"/>
      <c r="N3734" s="8"/>
      <c r="O3734" s="12"/>
      <c r="P3734" s="12"/>
      <c r="Q3734" s="12"/>
      <c r="R3734" s="12"/>
      <c r="S3734" s="8"/>
      <c r="T3734" s="8"/>
    </row>
    <row r="3735" spans="1:20" ht="15" x14ac:dyDescent="0.2">
      <c r="A3735" s="10"/>
      <c r="B3735" s="13"/>
      <c r="C3735" s="8"/>
      <c r="D3735" s="8"/>
      <c r="E3735" s="8"/>
      <c r="F3735" s="7"/>
      <c r="G3735" s="10"/>
      <c r="H3735" s="8"/>
      <c r="I3735" s="12"/>
      <c r="J3735" s="12"/>
      <c r="K3735" s="12"/>
      <c r="L3735" s="60"/>
      <c r="M3735" s="61"/>
      <c r="N3735" s="12"/>
      <c r="O3735" s="12"/>
      <c r="P3735" s="12"/>
      <c r="Q3735" s="12"/>
      <c r="R3735" s="12"/>
      <c r="S3735" s="8"/>
      <c r="T3735" s="8"/>
    </row>
    <row r="3736" spans="1:20" ht="15" x14ac:dyDescent="0.2">
      <c r="A3736" s="10"/>
      <c r="B3736" s="13"/>
      <c r="C3736" s="8"/>
      <c r="D3736" s="8"/>
      <c r="E3736" s="8"/>
      <c r="F3736" s="9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5" x14ac:dyDescent="0.2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5" x14ac:dyDescent="0.2">
      <c r="A3738" s="10"/>
      <c r="B3738" s="13"/>
      <c r="C3738" s="8"/>
      <c r="D3738" s="8"/>
      <c r="E3738" s="8"/>
      <c r="F3738" s="7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5" x14ac:dyDescent="0.2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5" x14ac:dyDescent="0.2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5" x14ac:dyDescent="0.2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5" x14ac:dyDescent="0.2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5" x14ac:dyDescent="0.2">
      <c r="A3743" s="10"/>
      <c r="B3743" s="13"/>
      <c r="C3743" s="8"/>
      <c r="D3743" s="8"/>
      <c r="E3743" s="8"/>
      <c r="F3743" s="7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5" x14ac:dyDescent="0.2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5" x14ac:dyDescent="0.2">
      <c r="A3745" s="10"/>
      <c r="B3745" s="13"/>
      <c r="C3745" s="8"/>
      <c r="D3745" s="8"/>
      <c r="E3745" s="8"/>
      <c r="F3745" s="4"/>
      <c r="G3745" s="10"/>
      <c r="H3745" s="8"/>
      <c r="I3745" s="12"/>
      <c r="J3745" s="12"/>
      <c r="K3745" s="12"/>
      <c r="L3745" s="8"/>
      <c r="M3745" s="8"/>
      <c r="N3745" s="12"/>
      <c r="O3745" s="12"/>
      <c r="P3745" s="12"/>
      <c r="Q3745" s="12"/>
      <c r="R3745" s="12"/>
      <c r="S3745" s="8"/>
      <c r="T3745" s="8"/>
    </row>
    <row r="3746" spans="1:20" ht="15" x14ac:dyDescent="0.2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5" x14ac:dyDescent="0.2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8"/>
      <c r="L3747" s="12"/>
      <c r="M3747" s="12"/>
      <c r="N3747" s="12"/>
      <c r="O3747" s="12"/>
      <c r="P3747" s="12"/>
      <c r="Q3747" s="12"/>
      <c r="R3747" s="12"/>
      <c r="S3747" s="8"/>
      <c r="T3747" s="8"/>
    </row>
    <row r="3748" spans="1:20" ht="15" x14ac:dyDescent="0.2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0"/>
      <c r="L3748" s="61"/>
      <c r="M3748" s="12"/>
      <c r="N3748" s="12"/>
      <c r="O3748" s="12"/>
      <c r="P3748" s="12"/>
      <c r="Q3748" s="12"/>
      <c r="R3748" s="12"/>
      <c r="S3748" s="8"/>
      <c r="T3748" s="8"/>
    </row>
    <row r="3749" spans="1:20" ht="15" x14ac:dyDescent="0.2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0"/>
      <c r="L3749" s="61"/>
      <c r="M3749" s="12"/>
      <c r="N3749" s="12"/>
      <c r="O3749" s="12"/>
      <c r="P3749" s="12"/>
      <c r="Q3749" s="12"/>
      <c r="R3749" s="12"/>
      <c r="S3749" s="8"/>
      <c r="T3749" s="8"/>
    </row>
    <row r="3750" spans="1:20" ht="15" x14ac:dyDescent="0.2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0"/>
      <c r="L3750" s="61"/>
      <c r="M3750" s="12"/>
      <c r="N3750" s="12"/>
      <c r="O3750" s="12"/>
      <c r="P3750" s="12"/>
      <c r="Q3750" s="12"/>
      <c r="R3750" s="12"/>
      <c r="S3750" s="8"/>
      <c r="T3750" s="8"/>
    </row>
    <row r="3751" spans="1:20" ht="15" x14ac:dyDescent="0.2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60"/>
      <c r="L3751" s="61"/>
      <c r="M3751" s="12"/>
      <c r="N3751" s="12"/>
      <c r="O3751" s="12"/>
      <c r="P3751" s="12"/>
      <c r="Q3751" s="12"/>
      <c r="R3751" s="12"/>
      <c r="S3751" s="8"/>
      <c r="T3751" s="8"/>
    </row>
    <row r="3752" spans="1:20" ht="15" x14ac:dyDescent="0.2">
      <c r="A3752" s="10"/>
      <c r="B3752" s="13"/>
      <c r="C3752" s="8"/>
      <c r="D3752" s="8"/>
      <c r="E3752" s="8"/>
      <c r="F3752" s="4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5" x14ac:dyDescent="0.2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5" x14ac:dyDescent="0.2">
      <c r="A3754" s="10"/>
      <c r="B3754" s="13"/>
      <c r="C3754" s="8"/>
      <c r="D3754" s="8"/>
      <c r="E3754" s="8"/>
      <c r="F3754" s="7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5" x14ac:dyDescent="0.2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5" x14ac:dyDescent="0.2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5" x14ac:dyDescent="0.2">
      <c r="A3757" s="10"/>
      <c r="B3757" s="13"/>
      <c r="C3757" s="8"/>
      <c r="D3757" s="8"/>
      <c r="E3757" s="8"/>
      <c r="F3757" s="7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5" x14ac:dyDescent="0.2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5" x14ac:dyDescent="0.2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5" x14ac:dyDescent="0.2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5" x14ac:dyDescent="0.2">
      <c r="A3761" s="10"/>
      <c r="B3761" s="13"/>
      <c r="C3761" s="8"/>
      <c r="D3761" s="8"/>
      <c r="E3761" s="8"/>
      <c r="F3761" s="4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5" x14ac:dyDescent="0.2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5" x14ac:dyDescent="0.2">
      <c r="A3763" s="10"/>
      <c r="B3763" s="13"/>
      <c r="C3763" s="8"/>
      <c r="D3763" s="8"/>
      <c r="E3763" s="8"/>
      <c r="F3763" s="9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5" x14ac:dyDescent="0.2">
      <c r="A3764" s="10"/>
      <c r="B3764" s="13"/>
      <c r="C3764" s="8"/>
      <c r="D3764" s="8"/>
      <c r="E3764" s="8"/>
      <c r="F3764" s="7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5" x14ac:dyDescent="0.2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5" x14ac:dyDescent="0.2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5" x14ac:dyDescent="0.2">
      <c r="A3767" s="10"/>
      <c r="B3767" s="13"/>
      <c r="C3767" s="8"/>
      <c r="D3767" s="8"/>
      <c r="E3767" s="8"/>
      <c r="F3767" s="4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5" x14ac:dyDescent="0.2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5" x14ac:dyDescent="0.2">
      <c r="A3769" s="10"/>
      <c r="B3769" s="13"/>
      <c r="C3769" s="8"/>
      <c r="D3769" s="8"/>
      <c r="E3769" s="8"/>
      <c r="F3769" s="7"/>
      <c r="G3769" s="10"/>
      <c r="H3769" s="8"/>
      <c r="I3769" s="12"/>
      <c r="J3769" s="8"/>
      <c r="K3769" s="8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5" x14ac:dyDescent="0.2">
      <c r="A3770" s="10"/>
      <c r="B3770" s="13"/>
      <c r="C3770" s="8"/>
      <c r="D3770" s="8"/>
      <c r="E3770" s="8"/>
      <c r="F3770" s="4"/>
      <c r="G3770" s="10"/>
      <c r="H3770" s="8"/>
      <c r="I3770" s="8"/>
      <c r="J3770" s="12"/>
      <c r="K3770" s="12"/>
      <c r="L3770" s="12"/>
      <c r="M3770" s="12"/>
      <c r="N3770" s="12"/>
      <c r="O3770" s="12"/>
      <c r="P3770" s="12"/>
      <c r="Q3770" s="12"/>
      <c r="R3770" s="12"/>
      <c r="S3770" s="8"/>
      <c r="T3770" s="8"/>
    </row>
    <row r="3771" spans="1:20" ht="15" x14ac:dyDescent="0.2">
      <c r="A3771" s="10"/>
      <c r="B3771" s="11"/>
      <c r="C3771" s="8"/>
      <c r="D3771" s="8"/>
      <c r="E3771" s="8"/>
      <c r="F3771" s="7"/>
      <c r="G3771" s="10"/>
      <c r="H3771" s="60"/>
      <c r="I3771" s="61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5" x14ac:dyDescent="0.2">
      <c r="A3772" s="10"/>
      <c r="B3772" s="11"/>
      <c r="C3772" s="8"/>
      <c r="D3772" s="8"/>
      <c r="E3772" s="8"/>
      <c r="F3772" s="4"/>
      <c r="G3772" s="10"/>
      <c r="H3772" s="60"/>
      <c r="I3772" s="61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5" x14ac:dyDescent="0.2">
      <c r="A3773" s="10"/>
      <c r="B3773" s="11"/>
      <c r="C3773" s="8"/>
      <c r="D3773" s="8"/>
      <c r="E3773" s="8"/>
      <c r="F3773" s="4"/>
      <c r="G3773" s="10"/>
      <c r="H3773" s="60"/>
      <c r="I3773" s="61"/>
      <c r="J3773" s="12"/>
      <c r="K3773" s="12"/>
      <c r="L3773" s="12"/>
      <c r="M3773" s="12"/>
      <c r="N3773" s="12"/>
      <c r="O3773" s="12"/>
      <c r="P3773" s="8"/>
      <c r="Q3773" s="12"/>
      <c r="R3773" s="12"/>
      <c r="S3773" s="8"/>
      <c r="T3773" s="8"/>
    </row>
    <row r="3774" spans="1:20" ht="15" x14ac:dyDescent="0.2">
      <c r="A3774" s="10"/>
      <c r="B3774" s="11"/>
      <c r="C3774" s="8"/>
      <c r="D3774" s="8"/>
      <c r="E3774" s="8"/>
      <c r="F3774" s="4"/>
      <c r="G3774" s="10"/>
      <c r="H3774" s="8"/>
      <c r="I3774" s="12"/>
      <c r="J3774" s="12"/>
      <c r="K3774" s="12"/>
      <c r="L3774" s="12"/>
      <c r="M3774" s="12"/>
      <c r="N3774" s="8"/>
      <c r="O3774" s="8"/>
      <c r="P3774" s="12"/>
      <c r="Q3774" s="12"/>
      <c r="R3774" s="12"/>
      <c r="S3774" s="8"/>
      <c r="T3774" s="8"/>
    </row>
    <row r="3775" spans="1:20" ht="15" x14ac:dyDescent="0.2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5" x14ac:dyDescent="0.2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5" x14ac:dyDescent="0.2">
      <c r="A3777" s="10"/>
      <c r="B3777" s="11"/>
      <c r="C3777" s="8"/>
      <c r="D3777" s="8"/>
      <c r="E3777" s="8"/>
      <c r="F3777" s="7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5" x14ac:dyDescent="0.2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5" x14ac:dyDescent="0.2">
      <c r="A3779" s="10"/>
      <c r="B3779" s="11"/>
      <c r="C3779" s="8"/>
      <c r="D3779" s="8"/>
      <c r="E3779" s="8"/>
      <c r="F3779" s="9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5" x14ac:dyDescent="0.2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5" x14ac:dyDescent="0.2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5" x14ac:dyDescent="0.2">
      <c r="A3782" s="10"/>
      <c r="B3782" s="11"/>
      <c r="C3782" s="8"/>
      <c r="D3782" s="8"/>
      <c r="E3782" s="8"/>
      <c r="F3782" s="4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5" x14ac:dyDescent="0.2">
      <c r="A3783" s="10"/>
      <c r="B3783" s="11"/>
      <c r="C3783" s="8"/>
      <c r="D3783" s="8"/>
      <c r="E3783" s="8"/>
      <c r="F3783" s="7"/>
      <c r="G3783" s="10"/>
      <c r="H3783" s="8"/>
      <c r="I3783" s="12"/>
      <c r="J3783" s="12"/>
      <c r="K3783" s="12"/>
      <c r="L3783" s="12"/>
      <c r="M3783" s="12"/>
      <c r="N3783" s="8"/>
      <c r="O3783" s="12"/>
      <c r="P3783" s="12"/>
      <c r="Q3783" s="12"/>
      <c r="R3783" s="12"/>
      <c r="S3783" s="8"/>
      <c r="T3783" s="8"/>
    </row>
    <row r="3784" spans="1:20" ht="15" x14ac:dyDescent="0.2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0"/>
      <c r="M3784" s="61"/>
      <c r="N3784" s="12"/>
      <c r="O3784" s="12"/>
      <c r="P3784" s="12"/>
      <c r="Q3784" s="12"/>
      <c r="R3784" s="12"/>
      <c r="S3784" s="8"/>
      <c r="T3784" s="8"/>
    </row>
    <row r="3785" spans="1:20" ht="15" x14ac:dyDescent="0.2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0"/>
      <c r="M3785" s="61"/>
      <c r="N3785" s="12"/>
      <c r="O3785" s="12"/>
      <c r="P3785" s="12"/>
      <c r="Q3785" s="12"/>
      <c r="R3785" s="12"/>
      <c r="S3785" s="8"/>
      <c r="T3785" s="8"/>
    </row>
    <row r="3786" spans="1:20" ht="15" x14ac:dyDescent="0.2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60"/>
      <c r="M3786" s="61"/>
      <c r="N3786" s="12"/>
      <c r="O3786" s="12"/>
      <c r="P3786" s="12"/>
      <c r="Q3786" s="12"/>
      <c r="R3786" s="12"/>
      <c r="S3786" s="8"/>
      <c r="T3786" s="8"/>
    </row>
    <row r="3787" spans="1:20" ht="15" x14ac:dyDescent="0.2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5" x14ac:dyDescent="0.2">
      <c r="A3788" s="10"/>
      <c r="B3788" s="8"/>
      <c r="C3788" s="8"/>
      <c r="D3788" s="8"/>
      <c r="E3788" s="8"/>
      <c r="F3788" s="7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5" x14ac:dyDescent="0.2">
      <c r="A3789" s="10"/>
      <c r="B3789" s="8"/>
      <c r="C3789" s="8"/>
      <c r="D3789" s="8"/>
      <c r="E3789" s="8"/>
      <c r="F3789" s="4"/>
      <c r="G3789" s="10"/>
      <c r="H3789" s="8"/>
      <c r="I3789" s="12"/>
      <c r="J3789" s="12"/>
      <c r="K3789" s="12"/>
      <c r="L3789" s="8"/>
      <c r="M3789" s="8"/>
      <c r="N3789" s="12"/>
      <c r="O3789" s="12"/>
      <c r="P3789" s="12"/>
      <c r="Q3789" s="12"/>
      <c r="R3789" s="12"/>
      <c r="S3789" s="8"/>
      <c r="T3789" s="8"/>
    </row>
    <row r="3790" spans="1:20" ht="15" x14ac:dyDescent="0.2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0"/>
      <c r="L3790" s="61"/>
      <c r="M3790" s="12"/>
      <c r="N3790" s="12"/>
      <c r="O3790" s="12"/>
      <c r="P3790" s="12"/>
      <c r="Q3790" s="12"/>
      <c r="R3790" s="12"/>
      <c r="S3790" s="8"/>
      <c r="T3790" s="8"/>
    </row>
    <row r="3791" spans="1:20" ht="15" x14ac:dyDescent="0.2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60"/>
      <c r="L3791" s="61"/>
      <c r="M3791" s="12"/>
      <c r="N3791" s="12"/>
      <c r="O3791" s="12"/>
      <c r="P3791" s="12"/>
      <c r="Q3791" s="12"/>
      <c r="R3791" s="12"/>
      <c r="S3791" s="8"/>
      <c r="T3791" s="8"/>
    </row>
    <row r="3792" spans="1:20" ht="15" x14ac:dyDescent="0.2">
      <c r="A3792" s="10"/>
      <c r="B3792" s="8"/>
      <c r="C3792" s="8"/>
      <c r="D3792" s="8"/>
      <c r="E3792" s="8"/>
      <c r="F3792" s="7"/>
      <c r="G3792" s="10"/>
      <c r="H3792" s="8"/>
      <c r="I3792" s="12"/>
      <c r="J3792" s="8"/>
      <c r="K3792" s="60"/>
      <c r="L3792" s="61"/>
      <c r="M3792" s="12"/>
      <c r="N3792" s="12"/>
      <c r="O3792" s="12"/>
      <c r="P3792" s="12"/>
      <c r="Q3792" s="12"/>
      <c r="R3792" s="12"/>
      <c r="S3792" s="8"/>
      <c r="T3792" s="8"/>
    </row>
    <row r="3793" spans="1:20" ht="15" x14ac:dyDescent="0.2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0"/>
      <c r="L3793" s="61"/>
      <c r="M3793" s="12"/>
      <c r="N3793" s="12"/>
      <c r="O3793" s="12"/>
      <c r="P3793" s="12"/>
      <c r="Q3793" s="12"/>
      <c r="R3793" s="12"/>
      <c r="S3793" s="8"/>
      <c r="T3793" s="8"/>
    </row>
    <row r="3794" spans="1:20" ht="15" x14ac:dyDescent="0.2">
      <c r="A3794" s="10"/>
      <c r="B3794" s="8"/>
      <c r="C3794" s="8"/>
      <c r="D3794" s="8"/>
      <c r="E3794" s="8"/>
      <c r="F3794" s="4"/>
      <c r="G3794" s="10"/>
      <c r="H3794" s="8"/>
      <c r="I3794" s="12"/>
      <c r="J3794" s="8"/>
      <c r="K3794" s="60"/>
      <c r="L3794" s="61"/>
      <c r="M3794" s="12"/>
      <c r="N3794" s="12"/>
      <c r="O3794" s="12"/>
      <c r="P3794" s="12"/>
      <c r="Q3794" s="12"/>
      <c r="R3794" s="12"/>
      <c r="S3794" s="8"/>
      <c r="T3794" s="8"/>
    </row>
    <row r="3795" spans="1:20" ht="15" x14ac:dyDescent="0.2">
      <c r="A3795" s="10"/>
      <c r="B3795" s="8"/>
      <c r="C3795" s="8"/>
      <c r="D3795" s="8"/>
      <c r="E3795" s="8"/>
      <c r="F3795" s="9"/>
      <c r="G3795" s="10"/>
      <c r="H3795" s="8"/>
      <c r="I3795" s="12"/>
      <c r="J3795" s="8"/>
      <c r="K3795" s="60"/>
      <c r="L3795" s="61"/>
      <c r="M3795" s="12"/>
      <c r="N3795" s="12"/>
      <c r="O3795" s="12"/>
      <c r="P3795" s="12"/>
      <c r="Q3795" s="12"/>
      <c r="R3795" s="12"/>
      <c r="S3795" s="8"/>
      <c r="T3795" s="8"/>
    </row>
    <row r="3796" spans="1:20" ht="15" x14ac:dyDescent="0.2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0"/>
      <c r="L3796" s="61"/>
      <c r="M3796" s="12"/>
      <c r="N3796" s="12"/>
      <c r="O3796" s="12"/>
      <c r="P3796" s="12"/>
      <c r="Q3796" s="12"/>
      <c r="R3796" s="12"/>
      <c r="S3796" s="8"/>
      <c r="T3796" s="8"/>
    </row>
    <row r="3797" spans="1:20" ht="15" x14ac:dyDescent="0.2">
      <c r="A3797" s="10"/>
      <c r="B3797" s="8"/>
      <c r="C3797" s="8"/>
      <c r="D3797" s="8"/>
      <c r="E3797" s="8"/>
      <c r="F3797" s="7"/>
      <c r="G3797" s="10"/>
      <c r="H3797" s="8"/>
      <c r="I3797" s="12"/>
      <c r="J3797" s="8"/>
      <c r="K3797" s="60"/>
      <c r="L3797" s="61"/>
      <c r="M3797" s="12"/>
      <c r="N3797" s="12"/>
      <c r="O3797" s="12"/>
      <c r="P3797" s="12"/>
      <c r="Q3797" s="12"/>
      <c r="R3797" s="12"/>
      <c r="S3797" s="8"/>
      <c r="T3797" s="8"/>
    </row>
    <row r="3798" spans="1:20" ht="15" x14ac:dyDescent="0.2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0"/>
      <c r="L3798" s="61"/>
      <c r="M3798" s="12"/>
      <c r="N3798" s="12"/>
      <c r="O3798" s="12"/>
      <c r="P3798" s="12"/>
      <c r="Q3798" s="12"/>
      <c r="R3798" s="12"/>
      <c r="S3798" s="8"/>
      <c r="T3798" s="8"/>
    </row>
    <row r="3799" spans="1:20" ht="15" x14ac:dyDescent="0.2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60"/>
      <c r="L3799" s="61"/>
      <c r="M3799" s="12"/>
      <c r="N3799" s="12"/>
      <c r="O3799" s="12"/>
      <c r="P3799" s="12"/>
      <c r="Q3799" s="12"/>
      <c r="R3799" s="12"/>
      <c r="S3799" s="8"/>
      <c r="T3799" s="8"/>
    </row>
    <row r="3800" spans="1:20" ht="15" x14ac:dyDescent="0.2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60"/>
      <c r="L3800" s="61"/>
      <c r="M3800" s="12"/>
      <c r="N3800" s="12"/>
      <c r="O3800" s="12"/>
      <c r="P3800" s="12"/>
      <c r="Q3800" s="12"/>
      <c r="R3800" s="12"/>
      <c r="S3800" s="8"/>
      <c r="T3800" s="8"/>
    </row>
    <row r="3801" spans="1:20" ht="15" x14ac:dyDescent="0.2">
      <c r="A3801" s="10"/>
      <c r="B3801" s="8"/>
      <c r="C3801" s="8"/>
      <c r="D3801" s="8"/>
      <c r="E3801" s="8"/>
      <c r="F3801" s="4"/>
      <c r="G3801" s="10"/>
      <c r="H3801" s="8"/>
      <c r="I3801" s="12"/>
      <c r="J3801" s="8"/>
      <c r="K3801" s="60"/>
      <c r="L3801" s="61"/>
      <c r="M3801" s="12"/>
      <c r="N3801" s="12"/>
      <c r="O3801" s="12"/>
      <c r="P3801" s="12"/>
      <c r="Q3801" s="12"/>
      <c r="R3801" s="12"/>
      <c r="S3801" s="8"/>
      <c r="T3801" s="8"/>
    </row>
    <row r="3802" spans="1:20" ht="15" x14ac:dyDescent="0.2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0"/>
      <c r="L3802" s="61"/>
      <c r="M3802" s="12"/>
      <c r="N3802" s="12"/>
      <c r="O3802" s="12"/>
      <c r="P3802" s="12"/>
      <c r="Q3802" s="12"/>
      <c r="R3802" s="12"/>
      <c r="S3802" s="8"/>
      <c r="T3802" s="8"/>
    </row>
    <row r="3803" spans="1:20" ht="15" x14ac:dyDescent="0.2">
      <c r="A3803" s="10"/>
      <c r="B3803" s="8"/>
      <c r="C3803" s="8"/>
      <c r="D3803" s="8"/>
      <c r="E3803" s="8"/>
      <c r="F3803" s="7"/>
      <c r="G3803" s="10"/>
      <c r="H3803" s="8"/>
      <c r="I3803" s="12"/>
      <c r="J3803" s="8"/>
      <c r="K3803" s="60"/>
      <c r="L3803" s="61"/>
      <c r="M3803" s="12"/>
      <c r="N3803" s="12"/>
      <c r="O3803" s="12"/>
      <c r="P3803" s="12"/>
      <c r="Q3803" s="12"/>
      <c r="R3803" s="12"/>
      <c r="S3803" s="8"/>
      <c r="T3803" s="8"/>
    </row>
    <row r="3804" spans="1:20" ht="15" x14ac:dyDescent="0.2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0"/>
      <c r="L3804" s="61"/>
      <c r="M3804" s="12"/>
      <c r="N3804" s="12"/>
      <c r="O3804" s="12"/>
      <c r="P3804" s="12"/>
      <c r="Q3804" s="12"/>
      <c r="R3804" s="12"/>
      <c r="S3804" s="8"/>
      <c r="T3804" s="8"/>
    </row>
    <row r="3805" spans="1:20" ht="15" x14ac:dyDescent="0.2">
      <c r="A3805" s="10"/>
      <c r="B3805" s="8"/>
      <c r="C3805" s="8"/>
      <c r="D3805" s="8"/>
      <c r="E3805" s="8"/>
      <c r="F3805" s="4"/>
      <c r="G3805" s="10"/>
      <c r="H3805" s="8"/>
      <c r="I3805" s="12"/>
      <c r="J3805" s="8"/>
      <c r="K3805" s="60"/>
      <c r="L3805" s="61"/>
      <c r="M3805" s="12"/>
      <c r="N3805" s="12"/>
      <c r="O3805" s="12"/>
      <c r="P3805" s="12"/>
      <c r="Q3805" s="12"/>
      <c r="R3805" s="12"/>
      <c r="S3805" s="8"/>
      <c r="T3805" s="8"/>
    </row>
    <row r="3806" spans="1:20" ht="15" x14ac:dyDescent="0.2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0"/>
      <c r="L3806" s="61"/>
      <c r="M3806" s="12"/>
      <c r="N3806" s="12"/>
      <c r="O3806" s="12"/>
      <c r="P3806" s="12"/>
      <c r="Q3806" s="12"/>
      <c r="R3806" s="12"/>
      <c r="S3806" s="8"/>
      <c r="T3806" s="8"/>
    </row>
    <row r="3807" spans="1:20" ht="15" x14ac:dyDescent="0.2">
      <c r="A3807" s="10"/>
      <c r="B3807" s="8"/>
      <c r="C3807" s="8"/>
      <c r="D3807" s="8"/>
      <c r="E3807" s="8"/>
      <c r="F3807" s="7"/>
      <c r="G3807" s="10"/>
      <c r="H3807" s="8"/>
      <c r="I3807" s="12"/>
      <c r="J3807" s="8"/>
      <c r="K3807" s="60"/>
      <c r="L3807" s="61"/>
      <c r="M3807" s="12"/>
      <c r="N3807" s="12"/>
      <c r="O3807" s="12"/>
      <c r="P3807" s="12"/>
      <c r="Q3807" s="12"/>
      <c r="R3807" s="12"/>
      <c r="S3807" s="8"/>
      <c r="T3807" s="8"/>
    </row>
    <row r="3808" spans="1:20" ht="15" x14ac:dyDescent="0.2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60"/>
      <c r="L3808" s="61"/>
      <c r="M3808" s="12"/>
      <c r="N3808" s="12"/>
      <c r="O3808" s="12"/>
      <c r="P3808" s="12"/>
      <c r="Q3808" s="12"/>
      <c r="R3808" s="12"/>
      <c r="S3808" s="8"/>
      <c r="T3808" s="8"/>
    </row>
    <row r="3809" spans="1:20" ht="15" x14ac:dyDescent="0.2">
      <c r="A3809" s="10"/>
      <c r="B3809" s="8"/>
      <c r="C3809" s="8"/>
      <c r="D3809" s="8"/>
      <c r="E3809" s="8"/>
      <c r="F3809" s="4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5" x14ac:dyDescent="0.2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5" x14ac:dyDescent="0.2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5" x14ac:dyDescent="0.2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5" x14ac:dyDescent="0.2">
      <c r="A3813" s="10"/>
      <c r="B3813" s="8"/>
      <c r="C3813" s="8"/>
      <c r="D3813" s="8"/>
      <c r="E3813" s="8"/>
      <c r="F3813" s="7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5" x14ac:dyDescent="0.2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5" x14ac:dyDescent="0.2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5" x14ac:dyDescent="0.2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5" x14ac:dyDescent="0.2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5" x14ac:dyDescent="0.2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5" x14ac:dyDescent="0.2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5" x14ac:dyDescent="0.2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5" x14ac:dyDescent="0.2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5" x14ac:dyDescent="0.2">
      <c r="A3822" s="10"/>
      <c r="B3822" s="8"/>
      <c r="C3822" s="8"/>
      <c r="D3822" s="8"/>
      <c r="E3822" s="8"/>
      <c r="F3822" s="9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5" x14ac:dyDescent="0.2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5" x14ac:dyDescent="0.2">
      <c r="A3824" s="10"/>
      <c r="B3824" s="8"/>
      <c r="C3824" s="8"/>
      <c r="D3824" s="8"/>
      <c r="E3824" s="8"/>
      <c r="F3824" s="4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5" x14ac:dyDescent="0.2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5" x14ac:dyDescent="0.2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5" x14ac:dyDescent="0.2">
      <c r="A3827" s="10"/>
      <c r="B3827" s="8"/>
      <c r="C3827" s="8"/>
      <c r="D3827" s="8"/>
      <c r="E3827" s="8"/>
      <c r="F3827" s="4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5" x14ac:dyDescent="0.2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5" x14ac:dyDescent="0.2">
      <c r="A3829" s="10"/>
      <c r="B3829" s="8"/>
      <c r="C3829" s="8"/>
      <c r="D3829" s="8"/>
      <c r="E3829" s="8"/>
      <c r="F3829" s="7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5" x14ac:dyDescent="0.2">
      <c r="A3830" s="10"/>
      <c r="B3830" s="8"/>
      <c r="C3830" s="8"/>
      <c r="D3830" s="8"/>
      <c r="E3830" s="8"/>
      <c r="F3830" s="9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5" x14ac:dyDescent="0.2">
      <c r="A3831" s="10"/>
      <c r="B3831" s="8"/>
      <c r="C3831" s="8"/>
      <c r="D3831" s="8"/>
      <c r="E3831" s="8"/>
      <c r="F3831" s="4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5" x14ac:dyDescent="0.2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5" x14ac:dyDescent="0.2">
      <c r="A3833" s="10"/>
      <c r="B3833" s="8"/>
      <c r="C3833" s="8"/>
      <c r="D3833" s="8"/>
      <c r="E3833" s="8"/>
      <c r="F3833" s="9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5" x14ac:dyDescent="0.2">
      <c r="A3834" s="10"/>
      <c r="B3834" s="8"/>
      <c r="C3834" s="8"/>
      <c r="D3834" s="8"/>
      <c r="E3834" s="8"/>
      <c r="F3834" s="7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5" x14ac:dyDescent="0.2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5" x14ac:dyDescent="0.2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5" x14ac:dyDescent="0.2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5" x14ac:dyDescent="0.2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5" x14ac:dyDescent="0.2">
      <c r="A3839" s="10"/>
      <c r="B3839" s="8"/>
      <c r="C3839" s="8"/>
      <c r="D3839" s="8"/>
      <c r="E3839" s="8"/>
      <c r="F3839" s="7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5" x14ac:dyDescent="0.2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5" x14ac:dyDescent="0.2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5" x14ac:dyDescent="0.2">
      <c r="A3842" s="10"/>
      <c r="B3842" s="8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5" x14ac:dyDescent="0.2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5" x14ac:dyDescent="0.2">
      <c r="A3844" s="10"/>
      <c r="B3844" s="11"/>
      <c r="C3844" s="8"/>
      <c r="D3844" s="8"/>
      <c r="E3844" s="8"/>
      <c r="F3844" s="4"/>
      <c r="G3844" s="10"/>
      <c r="H3844" s="8"/>
      <c r="I3844" s="12"/>
      <c r="J3844" s="8"/>
      <c r="K3844" s="8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5" x14ac:dyDescent="0.2">
      <c r="A3845" s="10"/>
      <c r="B3845" s="11"/>
      <c r="C3845" s="8"/>
      <c r="D3845" s="8"/>
      <c r="E3845" s="8"/>
      <c r="F3845" s="7"/>
      <c r="G3845" s="10"/>
      <c r="H3845" s="8"/>
      <c r="I3845" s="12"/>
      <c r="J3845" s="8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5" x14ac:dyDescent="0.2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5" x14ac:dyDescent="0.2">
      <c r="A3847" s="10"/>
      <c r="B3847" s="11"/>
      <c r="C3847" s="8"/>
      <c r="D3847" s="8"/>
      <c r="E3847" s="8"/>
      <c r="F3847" s="7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5" x14ac:dyDescent="0.2">
      <c r="A3848" s="10"/>
      <c r="B3848" s="11"/>
      <c r="C3848" s="8"/>
      <c r="D3848" s="8"/>
      <c r="E3848" s="8"/>
      <c r="F3848" s="4"/>
      <c r="G3848" s="10"/>
      <c r="H3848" s="8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5" x14ac:dyDescent="0.2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5" x14ac:dyDescent="0.2">
      <c r="A3850" s="10"/>
      <c r="B3850" s="11"/>
      <c r="C3850" s="8"/>
      <c r="D3850" s="8"/>
      <c r="E3850" s="8"/>
      <c r="F3850" s="4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5" x14ac:dyDescent="0.2">
      <c r="A3851" s="10"/>
      <c r="B3851" s="11"/>
      <c r="C3851" s="8"/>
      <c r="D3851" s="8"/>
      <c r="E3851" s="8"/>
      <c r="F3851" s="7"/>
      <c r="G3851" s="10"/>
      <c r="H3851" s="8"/>
      <c r="I3851" s="8"/>
      <c r="J3851" s="12"/>
      <c r="K3851" s="12"/>
      <c r="L3851" s="12"/>
      <c r="M3851" s="12"/>
      <c r="N3851" s="12"/>
      <c r="O3851" s="12"/>
      <c r="P3851" s="12"/>
      <c r="Q3851" s="12"/>
      <c r="R3851" s="12"/>
      <c r="S3851" s="8"/>
      <c r="T3851" s="8"/>
    </row>
    <row r="3852" spans="1:20" ht="15" x14ac:dyDescent="0.2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60"/>
      <c r="R3852" s="61"/>
      <c r="S3852" s="8"/>
      <c r="T3852" s="8"/>
    </row>
    <row r="3853" spans="1:20" ht="15" x14ac:dyDescent="0.2">
      <c r="A3853" s="10"/>
      <c r="B3853" s="11"/>
      <c r="C3853" s="8"/>
      <c r="D3853" s="8"/>
      <c r="E3853" s="8"/>
      <c r="F3853" s="7"/>
      <c r="G3853" s="10"/>
      <c r="H3853" s="8"/>
      <c r="I3853" s="12"/>
      <c r="J3853" s="12"/>
      <c r="K3853" s="12"/>
      <c r="L3853" s="12"/>
      <c r="M3853" s="12"/>
      <c r="N3853" s="12"/>
      <c r="O3853" s="12"/>
      <c r="P3853" s="12"/>
      <c r="Q3853" s="8"/>
      <c r="R3853" s="12"/>
      <c r="S3853" s="8"/>
      <c r="T3853" s="8"/>
    </row>
    <row r="3854" spans="1:20" ht="15" x14ac:dyDescent="0.2">
      <c r="A3854" s="10"/>
      <c r="B3854" s="11"/>
      <c r="C3854" s="8"/>
      <c r="D3854" s="8"/>
      <c r="E3854" s="8"/>
      <c r="F3854" s="4"/>
      <c r="G3854" s="10"/>
      <c r="H3854" s="60"/>
      <c r="I3854" s="61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5" x14ac:dyDescent="0.2">
      <c r="A3855" s="10"/>
      <c r="B3855" s="11"/>
      <c r="C3855" s="8"/>
      <c r="D3855" s="8"/>
      <c r="E3855" s="8"/>
      <c r="F3855" s="9"/>
      <c r="G3855" s="10"/>
      <c r="H3855" s="60"/>
      <c r="I3855" s="61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5" x14ac:dyDescent="0.2">
      <c r="A3856" s="10"/>
      <c r="B3856" s="11"/>
      <c r="C3856" s="8"/>
      <c r="D3856" s="8"/>
      <c r="E3856" s="8"/>
      <c r="F3856" s="4"/>
      <c r="G3856" s="10"/>
      <c r="H3856" s="60"/>
      <c r="I3856" s="61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5" x14ac:dyDescent="0.2">
      <c r="A3857" s="10"/>
      <c r="B3857" s="11"/>
      <c r="C3857" s="8"/>
      <c r="D3857" s="8"/>
      <c r="E3857" s="8"/>
      <c r="F3857" s="4"/>
      <c r="G3857" s="10"/>
      <c r="H3857" s="60"/>
      <c r="I3857" s="61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5" x14ac:dyDescent="0.2">
      <c r="A3858" s="10"/>
      <c r="B3858" s="11"/>
      <c r="C3858" s="8"/>
      <c r="D3858" s="8"/>
      <c r="E3858" s="8"/>
      <c r="F3858" s="4"/>
      <c r="G3858" s="10"/>
      <c r="H3858" s="60"/>
      <c r="I3858" s="61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5" x14ac:dyDescent="0.2">
      <c r="A3859" s="10"/>
      <c r="B3859" s="11"/>
      <c r="C3859" s="8"/>
      <c r="D3859" s="8"/>
      <c r="E3859" s="8"/>
      <c r="F3859" s="4"/>
      <c r="G3859" s="10"/>
      <c r="H3859" s="60"/>
      <c r="I3859" s="61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5" x14ac:dyDescent="0.2">
      <c r="A3860" s="10"/>
      <c r="B3860" s="11"/>
      <c r="C3860" s="8"/>
      <c r="D3860" s="8"/>
      <c r="E3860" s="8"/>
      <c r="F3860" s="7"/>
      <c r="G3860" s="10"/>
      <c r="H3860" s="60"/>
      <c r="I3860" s="61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5" x14ac:dyDescent="0.2">
      <c r="A3861" s="10"/>
      <c r="B3861" s="11"/>
      <c r="C3861" s="8"/>
      <c r="D3861" s="8"/>
      <c r="E3861" s="8"/>
      <c r="F3861" s="4"/>
      <c r="G3861" s="10"/>
      <c r="H3861" s="60"/>
      <c r="I3861" s="61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5" x14ac:dyDescent="0.2">
      <c r="A3862" s="10"/>
      <c r="B3862" s="11"/>
      <c r="C3862" s="8"/>
      <c r="D3862" s="8"/>
      <c r="E3862" s="8"/>
      <c r="F3862" s="4"/>
      <c r="G3862" s="10"/>
      <c r="H3862" s="60"/>
      <c r="I3862" s="61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5" x14ac:dyDescent="0.2">
      <c r="A3863" s="10"/>
      <c r="B3863" s="11"/>
      <c r="C3863" s="8"/>
      <c r="D3863" s="8"/>
      <c r="E3863" s="8"/>
      <c r="F3863" s="4"/>
      <c r="G3863" s="10"/>
      <c r="H3863" s="60"/>
      <c r="I3863" s="61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5" x14ac:dyDescent="0.2">
      <c r="A3864" s="10"/>
      <c r="B3864" s="11"/>
      <c r="C3864" s="8"/>
      <c r="D3864" s="8"/>
      <c r="E3864" s="8"/>
      <c r="F3864" s="4"/>
      <c r="G3864" s="10"/>
      <c r="H3864" s="60"/>
      <c r="I3864" s="61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5" x14ac:dyDescent="0.2">
      <c r="A3865" s="10"/>
      <c r="B3865" s="11"/>
      <c r="C3865" s="8"/>
      <c r="D3865" s="8"/>
      <c r="E3865" s="8"/>
      <c r="F3865" s="4"/>
      <c r="G3865" s="10"/>
      <c r="H3865" s="60"/>
      <c r="I3865" s="61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5" x14ac:dyDescent="0.2">
      <c r="A3866" s="10"/>
      <c r="B3866" s="11"/>
      <c r="C3866" s="8"/>
      <c r="D3866" s="8"/>
      <c r="E3866" s="8"/>
      <c r="F3866" s="4"/>
      <c r="G3866" s="10"/>
      <c r="H3866" s="60"/>
      <c r="I3866" s="61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5" x14ac:dyDescent="0.2">
      <c r="A3867" s="10"/>
      <c r="B3867" s="11"/>
      <c r="C3867" s="8"/>
      <c r="D3867" s="8"/>
      <c r="E3867" s="8"/>
      <c r="F3867" s="4"/>
      <c r="G3867" s="10"/>
      <c r="H3867" s="60"/>
      <c r="I3867" s="61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5" x14ac:dyDescent="0.2">
      <c r="A3868" s="10"/>
      <c r="B3868" s="11"/>
      <c r="C3868" s="8"/>
      <c r="D3868" s="8"/>
      <c r="E3868" s="8"/>
      <c r="F3868" s="4"/>
      <c r="G3868" s="10"/>
      <c r="H3868" s="60"/>
      <c r="I3868" s="61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5" x14ac:dyDescent="0.2">
      <c r="A3869" s="10"/>
      <c r="B3869" s="11"/>
      <c r="C3869" s="8"/>
      <c r="D3869" s="8"/>
      <c r="E3869" s="8"/>
      <c r="F3869" s="7"/>
      <c r="G3869" s="10"/>
      <c r="H3869" s="60"/>
      <c r="I3869" s="61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5" x14ac:dyDescent="0.2">
      <c r="A3870" s="10"/>
      <c r="B3870" s="11"/>
      <c r="C3870" s="8"/>
      <c r="D3870" s="8"/>
      <c r="E3870" s="8"/>
      <c r="F3870" s="4"/>
      <c r="G3870" s="10"/>
      <c r="H3870" s="60"/>
      <c r="I3870" s="61"/>
      <c r="J3870" s="12"/>
      <c r="K3870" s="12"/>
      <c r="L3870" s="12"/>
      <c r="M3870" s="12"/>
      <c r="N3870" s="12"/>
      <c r="O3870" s="12"/>
      <c r="P3870" s="8"/>
      <c r="Q3870" s="12"/>
      <c r="R3870" s="12"/>
      <c r="S3870" s="8"/>
      <c r="T3870" s="8"/>
    </row>
    <row r="3871" spans="1:20" ht="15" x14ac:dyDescent="0.2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5" x14ac:dyDescent="0.2">
      <c r="A3872" s="10"/>
      <c r="B3872" s="11"/>
      <c r="C3872" s="8"/>
      <c r="D3872" s="8"/>
      <c r="E3872" s="8"/>
      <c r="F3872" s="7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5" x14ac:dyDescent="0.2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5" x14ac:dyDescent="0.2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5" x14ac:dyDescent="0.2">
      <c r="A3875" s="10"/>
      <c r="B3875" s="11"/>
      <c r="C3875" s="8"/>
      <c r="D3875" s="8"/>
      <c r="E3875" s="8"/>
      <c r="F3875" s="4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5" x14ac:dyDescent="0.2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5" x14ac:dyDescent="0.2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5" x14ac:dyDescent="0.2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5" x14ac:dyDescent="0.2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5" x14ac:dyDescent="0.2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5" x14ac:dyDescent="0.2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5" x14ac:dyDescent="0.2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5" x14ac:dyDescent="0.2">
      <c r="A3883" s="10"/>
      <c r="B3883" s="11"/>
      <c r="C3883" s="8"/>
      <c r="D3883" s="8"/>
      <c r="E3883" s="8"/>
      <c r="F3883" s="7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5" x14ac:dyDescent="0.2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5" x14ac:dyDescent="0.2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5" x14ac:dyDescent="0.2">
      <c r="A3886" s="10"/>
      <c r="B3886" s="11"/>
      <c r="C3886" s="8"/>
      <c r="D3886" s="8"/>
      <c r="E3886" s="8"/>
      <c r="F3886" s="7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5" x14ac:dyDescent="0.2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5" x14ac:dyDescent="0.2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5" x14ac:dyDescent="0.2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5" x14ac:dyDescent="0.2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12"/>
      <c r="M3890" s="12"/>
      <c r="N3890" s="8"/>
      <c r="O3890" s="12"/>
      <c r="P3890" s="12"/>
      <c r="Q3890" s="12"/>
      <c r="R3890" s="12"/>
      <c r="S3890" s="8"/>
      <c r="T3890" s="8"/>
    </row>
    <row r="3891" spans="1:20" ht="15" x14ac:dyDescent="0.2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60"/>
      <c r="M3891" s="61"/>
      <c r="N3891" s="12"/>
      <c r="O3891" s="12"/>
      <c r="P3891" s="12"/>
      <c r="Q3891" s="12"/>
      <c r="R3891" s="12"/>
      <c r="S3891" s="8"/>
      <c r="T3891" s="8"/>
    </row>
    <row r="3892" spans="1:20" ht="15" x14ac:dyDescent="0.2">
      <c r="A3892" s="10"/>
      <c r="B3892" s="11"/>
      <c r="C3892" s="8"/>
      <c r="D3892" s="8"/>
      <c r="E3892" s="8"/>
      <c r="F3892" s="7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5" x14ac:dyDescent="0.2">
      <c r="A3893" s="10"/>
      <c r="B3893" s="11"/>
      <c r="C3893" s="8"/>
      <c r="D3893" s="8"/>
      <c r="E3893" s="8"/>
      <c r="F3893" s="4"/>
      <c r="G3893" s="10"/>
      <c r="H3893" s="8"/>
      <c r="I3893" s="12"/>
      <c r="J3893" s="12"/>
      <c r="K3893" s="12"/>
      <c r="L3893" s="8"/>
      <c r="M3893" s="8"/>
      <c r="N3893" s="12"/>
      <c r="O3893" s="12"/>
      <c r="P3893" s="12"/>
      <c r="Q3893" s="12"/>
      <c r="R3893" s="12"/>
      <c r="S3893" s="8"/>
      <c r="T3893" s="8"/>
    </row>
    <row r="3894" spans="1:20" ht="15" x14ac:dyDescent="0.2">
      <c r="A3894" s="10"/>
      <c r="B3894" s="11"/>
      <c r="C3894" s="8"/>
      <c r="D3894" s="8"/>
      <c r="E3894" s="8"/>
      <c r="F3894" s="4"/>
      <c r="G3894" s="10"/>
      <c r="H3894" s="8"/>
      <c r="I3894" s="12"/>
      <c r="J3894" s="8"/>
      <c r="K3894" s="8"/>
      <c r="L3894" s="12"/>
      <c r="M3894" s="12"/>
      <c r="N3894" s="12"/>
      <c r="O3894" s="12"/>
      <c r="P3894" s="12"/>
      <c r="Q3894" s="12"/>
      <c r="R3894" s="12"/>
      <c r="S3894" s="8"/>
      <c r="T3894" s="8"/>
    </row>
    <row r="3895" spans="1:20" ht="15" x14ac:dyDescent="0.2">
      <c r="A3895" s="10"/>
      <c r="B3895" s="11"/>
      <c r="C3895" s="8"/>
      <c r="D3895" s="8"/>
      <c r="E3895" s="8"/>
      <c r="F3895" s="9"/>
      <c r="G3895" s="10"/>
      <c r="H3895" s="8"/>
      <c r="I3895" s="12"/>
      <c r="J3895" s="8"/>
      <c r="K3895" s="60"/>
      <c r="L3895" s="61"/>
      <c r="M3895" s="12"/>
      <c r="N3895" s="12"/>
      <c r="O3895" s="12"/>
      <c r="P3895" s="12"/>
      <c r="Q3895" s="12"/>
      <c r="R3895" s="12"/>
      <c r="S3895" s="8"/>
      <c r="T3895" s="8"/>
    </row>
    <row r="3896" spans="1:20" ht="15" x14ac:dyDescent="0.2">
      <c r="A3896" s="10"/>
      <c r="B3896" s="11"/>
      <c r="C3896" s="8"/>
      <c r="D3896" s="8"/>
      <c r="E3896" s="8"/>
      <c r="F3896" s="7"/>
      <c r="G3896" s="10"/>
      <c r="H3896" s="8"/>
      <c r="I3896" s="12"/>
      <c r="J3896" s="8"/>
      <c r="K3896" s="60"/>
      <c r="L3896" s="61"/>
      <c r="M3896" s="12"/>
      <c r="N3896" s="12"/>
      <c r="O3896" s="12"/>
      <c r="P3896" s="12"/>
      <c r="Q3896" s="12"/>
      <c r="R3896" s="12"/>
      <c r="S3896" s="8"/>
      <c r="T3896" s="8"/>
    </row>
    <row r="3897" spans="1:20" ht="15" x14ac:dyDescent="0.2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0"/>
      <c r="L3897" s="61"/>
      <c r="M3897" s="12"/>
      <c r="N3897" s="12"/>
      <c r="O3897" s="12"/>
      <c r="P3897" s="12"/>
      <c r="Q3897" s="12"/>
      <c r="R3897" s="12"/>
      <c r="S3897" s="8"/>
      <c r="T3897" s="8"/>
    </row>
    <row r="3898" spans="1:20" ht="15" x14ac:dyDescent="0.2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0"/>
      <c r="L3898" s="61"/>
      <c r="M3898" s="12"/>
      <c r="N3898" s="12"/>
      <c r="O3898" s="12"/>
      <c r="P3898" s="12"/>
      <c r="Q3898" s="12"/>
      <c r="R3898" s="12"/>
      <c r="S3898" s="8"/>
      <c r="T3898" s="8"/>
    </row>
    <row r="3899" spans="1:20" ht="15" x14ac:dyDescent="0.2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0"/>
      <c r="L3899" s="61"/>
      <c r="M3899" s="12"/>
      <c r="N3899" s="12"/>
      <c r="O3899" s="12"/>
      <c r="P3899" s="12"/>
      <c r="Q3899" s="12"/>
      <c r="R3899" s="12"/>
      <c r="S3899" s="8"/>
      <c r="T3899" s="8"/>
    </row>
    <row r="3900" spans="1:20" ht="15" x14ac:dyDescent="0.2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0"/>
      <c r="L3900" s="61"/>
      <c r="M3900" s="12"/>
      <c r="N3900" s="12"/>
      <c r="O3900" s="12"/>
      <c r="P3900" s="12"/>
      <c r="Q3900" s="12"/>
      <c r="R3900" s="12"/>
      <c r="S3900" s="8"/>
      <c r="T3900" s="8"/>
    </row>
    <row r="3901" spans="1:20" ht="15" x14ac:dyDescent="0.2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60"/>
      <c r="L3901" s="61"/>
      <c r="M3901" s="12"/>
      <c r="N3901" s="12"/>
      <c r="O3901" s="12"/>
      <c r="P3901" s="12"/>
      <c r="Q3901" s="12"/>
      <c r="R3901" s="12"/>
      <c r="S3901" s="8"/>
      <c r="T3901" s="8"/>
    </row>
    <row r="3902" spans="1:20" ht="15" x14ac:dyDescent="0.2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8"/>
      <c r="L3902" s="12"/>
      <c r="M3902" s="12"/>
      <c r="N3902" s="12"/>
      <c r="O3902" s="12"/>
      <c r="P3902" s="12"/>
      <c r="Q3902" s="12"/>
      <c r="R3902" s="12"/>
      <c r="S3902" s="8"/>
      <c r="T3902" s="8"/>
    </row>
    <row r="3903" spans="1:20" ht="15" x14ac:dyDescent="0.2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60"/>
      <c r="L3903" s="61"/>
      <c r="M3903" s="12"/>
      <c r="N3903" s="12"/>
      <c r="O3903" s="12"/>
      <c r="P3903" s="12"/>
      <c r="Q3903" s="12"/>
      <c r="R3903" s="12"/>
      <c r="S3903" s="8"/>
      <c r="T3903" s="8"/>
    </row>
    <row r="3904" spans="1:20" ht="15" x14ac:dyDescent="0.2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60"/>
      <c r="L3904" s="61"/>
      <c r="M3904" s="12"/>
      <c r="N3904" s="12"/>
      <c r="O3904" s="12"/>
      <c r="P3904" s="12"/>
      <c r="Q3904" s="12"/>
      <c r="R3904" s="12"/>
      <c r="S3904" s="8"/>
      <c r="T3904" s="8"/>
    </row>
    <row r="3905" spans="1:20" ht="15" x14ac:dyDescent="0.2">
      <c r="A3905" s="10"/>
      <c r="B3905" s="11"/>
      <c r="C3905" s="8"/>
      <c r="D3905" s="8"/>
      <c r="E3905" s="8"/>
      <c r="F3905" s="4"/>
      <c r="G3905" s="10"/>
      <c r="H3905" s="8"/>
      <c r="I3905" s="12"/>
      <c r="J3905" s="8"/>
      <c r="K3905" s="60"/>
      <c r="L3905" s="61"/>
      <c r="M3905" s="12"/>
      <c r="N3905" s="12"/>
      <c r="O3905" s="12"/>
      <c r="P3905" s="12"/>
      <c r="Q3905" s="12"/>
      <c r="R3905" s="12"/>
      <c r="S3905" s="8"/>
      <c r="T3905" s="8"/>
    </row>
    <row r="3906" spans="1:20" ht="15" x14ac:dyDescent="0.2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0"/>
      <c r="L3906" s="61"/>
      <c r="M3906" s="12"/>
      <c r="N3906" s="12"/>
      <c r="O3906" s="12"/>
      <c r="P3906" s="12"/>
      <c r="Q3906" s="12"/>
      <c r="R3906" s="12"/>
      <c r="S3906" s="8"/>
      <c r="T3906" s="8"/>
    </row>
    <row r="3907" spans="1:20" ht="15" x14ac:dyDescent="0.2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60"/>
      <c r="L3907" s="61"/>
      <c r="M3907" s="12"/>
      <c r="N3907" s="12"/>
      <c r="O3907" s="12"/>
      <c r="P3907" s="12"/>
      <c r="Q3907" s="12"/>
      <c r="R3907" s="12"/>
      <c r="S3907" s="8"/>
      <c r="T3907" s="8"/>
    </row>
    <row r="3908" spans="1:20" ht="15" x14ac:dyDescent="0.2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60"/>
      <c r="L3908" s="61"/>
      <c r="M3908" s="12"/>
      <c r="N3908" s="12"/>
      <c r="O3908" s="12"/>
      <c r="P3908" s="12"/>
      <c r="Q3908" s="12"/>
      <c r="R3908" s="12"/>
      <c r="S3908" s="8"/>
      <c r="T3908" s="8"/>
    </row>
    <row r="3909" spans="1:20" ht="15" x14ac:dyDescent="0.2">
      <c r="A3909" s="10"/>
      <c r="B3909" s="11"/>
      <c r="C3909" s="8"/>
      <c r="D3909" s="8"/>
      <c r="E3909" s="8"/>
      <c r="F3909" s="7"/>
      <c r="G3909" s="10"/>
      <c r="H3909" s="8"/>
      <c r="I3909" s="12"/>
      <c r="J3909" s="8"/>
      <c r="K3909" s="60"/>
      <c r="L3909" s="61"/>
      <c r="M3909" s="12"/>
      <c r="N3909" s="12"/>
      <c r="O3909" s="12"/>
      <c r="P3909" s="12"/>
      <c r="Q3909" s="12"/>
      <c r="R3909" s="12"/>
      <c r="S3909" s="8"/>
      <c r="T3909" s="8"/>
    </row>
    <row r="3910" spans="1:20" ht="15" x14ac:dyDescent="0.2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0"/>
      <c r="L3910" s="61"/>
      <c r="M3910" s="12"/>
      <c r="N3910" s="12"/>
      <c r="O3910" s="12"/>
      <c r="P3910" s="12"/>
      <c r="Q3910" s="12"/>
      <c r="R3910" s="12"/>
      <c r="S3910" s="8"/>
      <c r="T3910" s="8"/>
    </row>
    <row r="3911" spans="1:20" ht="15" x14ac:dyDescent="0.2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60"/>
      <c r="L3911" s="61"/>
      <c r="M3911" s="12"/>
      <c r="N3911" s="12"/>
      <c r="O3911" s="12"/>
      <c r="P3911" s="12"/>
      <c r="Q3911" s="12"/>
      <c r="R3911" s="12"/>
      <c r="S3911" s="8"/>
      <c r="T3911" s="8"/>
    </row>
    <row r="3912" spans="1:20" ht="15" x14ac:dyDescent="0.2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5" x14ac:dyDescent="0.2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5" x14ac:dyDescent="0.2">
      <c r="A3914" s="10"/>
      <c r="B3914" s="11"/>
      <c r="C3914" s="8"/>
      <c r="D3914" s="8"/>
      <c r="E3914" s="8"/>
      <c r="F3914" s="4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5" x14ac:dyDescent="0.2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5" x14ac:dyDescent="0.2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5" x14ac:dyDescent="0.2">
      <c r="A3917" s="10"/>
      <c r="B3917" s="11"/>
      <c r="C3917" s="8"/>
      <c r="D3917" s="8"/>
      <c r="E3917" s="8"/>
      <c r="F3917" s="7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5" x14ac:dyDescent="0.2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5" x14ac:dyDescent="0.2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5" x14ac:dyDescent="0.2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5" x14ac:dyDescent="0.2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5" x14ac:dyDescent="0.2">
      <c r="A3922" s="10"/>
      <c r="B3922" s="11"/>
      <c r="C3922" s="8"/>
      <c r="D3922" s="8"/>
      <c r="E3922" s="8"/>
      <c r="F3922" s="7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5" x14ac:dyDescent="0.2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5" x14ac:dyDescent="0.2">
      <c r="A3924" s="10"/>
      <c r="B3924" s="11"/>
      <c r="C3924" s="8"/>
      <c r="D3924" s="8"/>
      <c r="E3924" s="8"/>
      <c r="F3924" s="4"/>
      <c r="G3924" s="10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5" x14ac:dyDescent="0.2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5" x14ac:dyDescent="0.2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5" x14ac:dyDescent="0.2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5" x14ac:dyDescent="0.2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5" x14ac:dyDescent="0.2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5" x14ac:dyDescent="0.2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5" x14ac:dyDescent="0.2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5" x14ac:dyDescent="0.2">
      <c r="A3932" s="10"/>
      <c r="B3932" s="11"/>
      <c r="C3932" s="8"/>
      <c r="D3932" s="8"/>
      <c r="E3932" s="8"/>
      <c r="F3932" s="7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5" x14ac:dyDescent="0.2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5" x14ac:dyDescent="0.2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5" x14ac:dyDescent="0.2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5" x14ac:dyDescent="0.2">
      <c r="A3936" s="10"/>
      <c r="B3936" s="11"/>
      <c r="C3936" s="8"/>
      <c r="D3936" s="8"/>
      <c r="E3936" s="8"/>
      <c r="F3936" s="4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5" x14ac:dyDescent="0.2">
      <c r="A3937" s="10"/>
      <c r="B3937" s="11"/>
      <c r="C3937" s="8"/>
      <c r="D3937" s="8"/>
      <c r="E3937" s="8"/>
      <c r="F3937" s="9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5" x14ac:dyDescent="0.2">
      <c r="A3938" s="10"/>
      <c r="B3938" s="11"/>
      <c r="C3938" s="8"/>
      <c r="D3938" s="8"/>
      <c r="E3938" s="8"/>
      <c r="F3938" s="7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5" x14ac:dyDescent="0.2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5" x14ac:dyDescent="0.2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5" x14ac:dyDescent="0.2">
      <c r="A3941" s="10"/>
      <c r="B3941" s="11"/>
      <c r="C3941" s="8"/>
      <c r="D3941" s="8"/>
      <c r="E3941" s="8"/>
      <c r="F3941" s="4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5" x14ac:dyDescent="0.2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5" x14ac:dyDescent="0.2">
      <c r="A3943" s="10"/>
      <c r="B3943" s="11"/>
      <c r="C3943" s="8"/>
      <c r="D3943" s="8"/>
      <c r="E3943" s="8"/>
      <c r="F3943" s="7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5" x14ac:dyDescent="0.2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5" x14ac:dyDescent="0.2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5" x14ac:dyDescent="0.2">
      <c r="A3946" s="10"/>
      <c r="B3946" s="11"/>
      <c r="C3946" s="8"/>
      <c r="D3946" s="8"/>
      <c r="E3946" s="8"/>
      <c r="F3946" s="7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5" x14ac:dyDescent="0.2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5" x14ac:dyDescent="0.2">
      <c r="A3948" s="10"/>
      <c r="B3948" s="11"/>
      <c r="C3948" s="8"/>
      <c r="D3948" s="8"/>
      <c r="E3948" s="8"/>
      <c r="F3948" s="4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5" x14ac:dyDescent="0.2">
      <c r="A3949" s="10"/>
      <c r="B3949" s="11"/>
      <c r="C3949" s="8"/>
      <c r="D3949" s="8"/>
      <c r="E3949" s="8"/>
      <c r="F3949" s="7"/>
      <c r="G3949" s="12"/>
      <c r="H3949" s="8"/>
      <c r="I3949" s="12"/>
      <c r="J3949" s="8"/>
      <c r="K3949" s="8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5" x14ac:dyDescent="0.2">
      <c r="A3950" s="10"/>
      <c r="B3950" s="11"/>
      <c r="C3950" s="8"/>
      <c r="D3950" s="8"/>
      <c r="E3950" s="8"/>
      <c r="F3950" s="4"/>
      <c r="G3950" s="12"/>
      <c r="H3950" s="8"/>
      <c r="I3950" s="8"/>
      <c r="J3950" s="12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5" x14ac:dyDescent="0.2">
      <c r="A3951" s="10"/>
      <c r="B3951" s="11"/>
      <c r="C3951" s="8"/>
      <c r="D3951" s="8"/>
      <c r="E3951" s="8"/>
      <c r="F3951" s="4"/>
      <c r="G3951" s="10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5" x14ac:dyDescent="0.2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5" x14ac:dyDescent="0.2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5" x14ac:dyDescent="0.2">
      <c r="A3954" s="10"/>
      <c r="B3954" s="11"/>
      <c r="C3954" s="8"/>
      <c r="D3954" s="8"/>
      <c r="E3954" s="8"/>
      <c r="F3954" s="4"/>
      <c r="G3954" s="12"/>
      <c r="H3954" s="8"/>
      <c r="I3954" s="12"/>
      <c r="J3954" s="8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5" x14ac:dyDescent="0.2">
      <c r="A3955" s="10"/>
      <c r="B3955" s="11"/>
      <c r="C3955" s="8"/>
      <c r="D3955" s="8"/>
      <c r="E3955" s="8"/>
      <c r="F3955" s="7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5" x14ac:dyDescent="0.2">
      <c r="A3956" s="10"/>
      <c r="B3956" s="11"/>
      <c r="C3956" s="8"/>
      <c r="D3956" s="8"/>
      <c r="E3956" s="8"/>
      <c r="F3956" s="4"/>
      <c r="G3956" s="12"/>
      <c r="H3956" s="8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5" x14ac:dyDescent="0.2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5" x14ac:dyDescent="0.2">
      <c r="A3958" s="10"/>
      <c r="B3958" s="11"/>
      <c r="C3958" s="8"/>
      <c r="D3958" s="8"/>
      <c r="E3958" s="8"/>
      <c r="F3958" s="7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  <row r="3959" spans="1:20" ht="15" x14ac:dyDescent="0.2">
      <c r="A3959" s="10"/>
      <c r="B3959" s="8"/>
      <c r="C3959" s="8"/>
      <c r="D3959" s="8"/>
      <c r="E3959" s="8"/>
      <c r="F3959" s="4"/>
      <c r="G3959" s="12"/>
      <c r="H3959" s="8"/>
      <c r="I3959" s="8"/>
      <c r="J3959" s="12"/>
      <c r="K3959" s="12"/>
      <c r="L3959" s="12"/>
      <c r="M3959" s="12"/>
      <c r="N3959" s="12"/>
      <c r="O3959" s="12"/>
      <c r="P3959" s="12"/>
      <c r="Q3959" s="12"/>
      <c r="R3959" s="12"/>
      <c r="S3959" s="8"/>
      <c r="T3959" s="8"/>
    </row>
  </sheetData>
  <mergeCells count="416"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K173:L173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L97:M97"/>
    <mergeCell ref="K102:L102"/>
    <mergeCell ref="H114:I114"/>
    <mergeCell ref="H115:I115"/>
    <mergeCell ref="H124:I124"/>
    <mergeCell ref="H165:I165"/>
    <mergeCell ref="K168:L168"/>
    <mergeCell ref="K170:L170"/>
    <mergeCell ref="K171:L171"/>
    <mergeCell ref="K43:L43"/>
    <mergeCell ref="K60:L60"/>
    <mergeCell ref="K88:L88"/>
    <mergeCell ref="K92:L92"/>
    <mergeCell ref="H252:I252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H282:I282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471:I471"/>
    <mergeCell ref="H472:I472"/>
    <mergeCell ref="H473:I473"/>
    <mergeCell ref="H474:I474"/>
    <mergeCell ref="H475:I475"/>
    <mergeCell ref="H476:I476"/>
    <mergeCell ref="H477:I477"/>
    <mergeCell ref="H537:I537"/>
    <mergeCell ref="H540:I540"/>
    <mergeCell ref="Q580:R580"/>
    <mergeCell ref="L582:M582"/>
    <mergeCell ref="H590:I590"/>
    <mergeCell ref="L592:M592"/>
    <mergeCell ref="L599:M599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62" t="s">
        <v>23</v>
      </c>
      <c r="B1" s="61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3">
      <c r="A2" s="63" t="s">
        <v>8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5">_xlfn._xlws.FILTER('Data Sheet'!A:A,'Data Sheet'!H:H=A2,"NA")</f>
        <v>7692</v>
      </c>
      <c r="B4" s="21" t="str">
        <f>_xlfn.IFNA(VLOOKUP($A4,'Data Sheet'!$A:B,2,FALSE),"NA")</f>
        <v>20/09/2021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05/05/2019</v>
      </c>
      <c r="G4" s="24">
        <f>_xlfn.IFNA(VLOOKUP($A4,'Data Sheet'!$A:G,7,FALSE),"NA")</f>
        <v>2</v>
      </c>
      <c r="H4" s="24" t="str">
        <f>_xlfn.IFNA(VLOOKUP($A4,'Data Sheet'!$A:H,8,FALSE),"NA")</f>
        <v>I. Congenital Malformations of the Respiratory Tract</v>
      </c>
      <c r="I4" s="25" t="str">
        <f>_xlfn.IFNA(VLOOKUP($A4,'Data Sheet'!$A:I,9,FALSE),"NA")</f>
        <v>F. Pulmonary or Lung Parenchymal Deformities</v>
      </c>
      <c r="J4" s="24" t="str">
        <f>_xlfn.IFNA(VLOOKUP($A4,'Data Sheet'!$A:S,19,FALSE),"NA")</f>
        <v>Q33.0</v>
      </c>
      <c r="K4" s="25" t="str">
        <f>_xlfn.IFNA(VLOOKUP($A4,'Data Sheet'!$A:T,20,FALSE),"NA")</f>
        <v>Congenital Cystic Airway Malformation</v>
      </c>
    </row>
    <row r="5" spans="1:20" ht="13" x14ac:dyDescent="0.15">
      <c r="A5" s="20">
        <v>7685</v>
      </c>
      <c r="B5" s="21" t="str">
        <f>_xlfn.IFNA(VLOOKUP($A5,'Data Sheet'!$A:B,2,FALSE),"NA")</f>
        <v>20/09/2021</v>
      </c>
      <c r="C5" s="22" t="str">
        <f>_xlfn.IFNA(VLOOKUP($A5,'Data Sheet'!$A:C,3,FALSE),"NA")</f>
        <v>pcmc.registry</v>
      </c>
      <c r="D5" s="22" t="str">
        <f>_xlfn.IFNA(VLOOKUP($A5,'Data Sheet'!$A:D,4,FALSE),"NA")</f>
        <v>Old</v>
      </c>
      <c r="E5" s="22" t="str">
        <f>_xlfn.IFNA(VLOOKUP($A5,'Data Sheet'!$A:E,5,FALSE),"NA")</f>
        <v>Male</v>
      </c>
      <c r="F5" s="23" t="str">
        <f>_xlfn.IFNA(VLOOKUP($A5,'Data Sheet'!$A:F,6,FALSE),"NA")</f>
        <v>12/05/2019</v>
      </c>
      <c r="G5" s="26">
        <f>_xlfn.IFNA(VLOOKUP($A5,'Data Sheet'!$A:G,7,FALSE),"NA")</f>
        <v>2</v>
      </c>
      <c r="H5" s="26" t="str">
        <f>_xlfn.IFNA(VLOOKUP($A5,'Data Sheet'!$A:H,8,FALSE),"NA")</f>
        <v>I. Congenital Malformations of the Respiratory Tract</v>
      </c>
      <c r="I5" s="29" t="str">
        <f>_xlfn.IFNA(VLOOKUP($A5,'Data Sheet'!$A:I,9,FALSE),"NA")</f>
        <v>C. Diaphragm Deformities</v>
      </c>
      <c r="J5" s="26" t="str">
        <f>_xlfn.IFNA(VLOOKUP($A5,'Data Sheet'!$A:S,19,FALSE),"NA")</f>
        <v>Q79.0</v>
      </c>
      <c r="K5" s="29" t="str">
        <f>_xlfn.IFNA(VLOOKUP($A5,'Data Sheet'!$A:T,20,FALSE),"NA")</f>
        <v>Congenital Diaphragmatic Hernia, left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Sheet'!$A:H,8,FALSE),"NA")</f>
        <v>NA</v>
      </c>
      <c r="I6" s="29" t="str">
        <f>_xlfn.IFNA(VLOOKUP($A6,'Data Sheet'!$A:I,9,FALSE),"NA")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Sheet'!$A:H,8,FALSE),"NA")</f>
        <v>NA</v>
      </c>
      <c r="I7" s="29" t="str">
        <f>_xlfn.IFNA(VLOOKUP($A7,'Data Sheet'!$A:I,9,FALSE),"NA")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Sheet'!$A:H,8,FALSE),"NA")</f>
        <v>NA</v>
      </c>
      <c r="I8" s="29" t="str">
        <f>_xlfn.IFNA(VLOOKUP($A8,'Data Sheet'!$A:I,9,FALSE),"NA")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20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Sheet'!$A:H,8,FALSE),"NA")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21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">_xlfn._xlws.FILTER('Data Sheet'!A:A,'Data Sheet'!H:H=A2,"NA")</f>
        <v>7526</v>
      </c>
      <c r="B4" s="21" t="str">
        <f>_xlfn.IFNA(VLOOKUP($A4,'Data Sheet'!$A:B,2,FALSE),"NA")</f>
        <v>18/09/2021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Old</v>
      </c>
      <c r="E4" s="22" t="str">
        <f>_xlfn.IFNA(VLOOKUP($A4,'Data Sheet'!$A:E,5,FALSE),"NA")</f>
        <v>Male</v>
      </c>
      <c r="F4" s="23" t="str">
        <f>_xlfn.IFNA(VLOOKUP($A4,'Data Sheet'!$A:F,6,FALSE),"NA")</f>
        <v>15/08/2018</v>
      </c>
      <c r="G4" s="24">
        <f>_xlfn.IFNA(VLOOKUP($A4,'Data Sheet'!$A:G,7,FALSE),"NA")</f>
        <v>3</v>
      </c>
      <c r="H4" s="25" t="str">
        <f>_xlfn.IFNA(VLOOKUP($A4,'Data Sheet'!$A:H,8,FALSE),"NA")</f>
        <v>III. Bronchopulmonary Dysplasia</v>
      </c>
      <c r="I4" s="24" t="str">
        <f>_xlfn.IFNA(VLOOKUP($A4,'Data Sheet'!$A:S,19,FALSE),"NA")</f>
        <v>P27.9</v>
      </c>
      <c r="J4" s="25" t="str">
        <f>_xlfn.IFNA(VLOOKUP($A4,'Data Sheet'!$A:T,20,FALSE),"NA")</f>
        <v>Bronchopulmonary Dysplasia, Severe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9</v>
      </c>
      <c r="B2" s="61"/>
      <c r="C2" s="61"/>
      <c r="D2" s="61"/>
      <c r="E2" s="61"/>
      <c r="F2" s="61"/>
      <c r="G2" s="61"/>
      <c r="H2" s="61"/>
      <c r="I2" s="61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23">_xlfn._xlws.FILTER('Data Sheet'!A:A,'Data Sheet'!H:H=A2,"NA")</f>
        <v>7735</v>
      </c>
      <c r="B4" s="22" t="str">
        <f>_xlfn.IFNA(VLOOKUP($A4,'Data Sheet'!$A:B,2,FALSE),"NA")</f>
        <v>20/09/2021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16/07/2014</v>
      </c>
      <c r="G4" s="24">
        <f>_xlfn.IFNA(VLOOKUP($A4,'Data Sheet'!$A:G,7,FALSE),"NA")</f>
        <v>7</v>
      </c>
      <c r="H4" s="25" t="str">
        <f>_xlfn.IFNA(VLOOKUP($A4,'Data Sheet'!$A:J,10,FALSE),"NA")</f>
        <v>B. Lower Respiratory Tract</v>
      </c>
      <c r="I4" s="25" t="str">
        <f>_xlfn.IFNA(VLOOKUP($A4,'Data Sheet'!$A:K,11,FALSE),"NA")</f>
        <v>5. Recurrent or Persistent Pneumonia</v>
      </c>
      <c r="J4" s="24" t="str">
        <f>_xlfn.IFNA(VLOOKUP($A4,'Data Sheet'!$A:S,19,FALSE),"NA")</f>
        <v>Z87.01</v>
      </c>
      <c r="K4" s="25" t="str">
        <f>_xlfn.IFNA(VLOOKUP($A4,'Data Sheet'!$A:T,20,FALSE),"NA")</f>
        <v>Recurrent pneumonia secondary to aspiration probably secondary to swallowing incoordination vs GER</v>
      </c>
    </row>
    <row r="5" spans="1:20" ht="13" x14ac:dyDescent="0.15">
      <c r="A5" s="20">
        <v>7734</v>
      </c>
      <c r="B5" s="22" t="str">
        <f>_xlfn.IFNA(VLOOKUP($A5,'Data Sheet'!$A:B,2,FALSE),"NA")</f>
        <v>20/09/2021</v>
      </c>
      <c r="C5" s="22" t="str">
        <f>_xlfn.IFNA(VLOOKUP($A5,'Data Sheet'!$A:C,3,FALSE),"NA")</f>
        <v>pcmc.registry</v>
      </c>
      <c r="D5" s="22" t="str">
        <f>_xlfn.IFNA(VLOOKUP($A5,'Data Sheet'!$A:D,4,FALSE),"NA")</f>
        <v>New</v>
      </c>
      <c r="E5" s="22" t="str">
        <f>_xlfn.IFNA(VLOOKUP($A5,'Data Sheet'!$A:E,5,FALSE),"NA")</f>
        <v>Female</v>
      </c>
      <c r="F5" s="23" t="str">
        <f>_xlfn.IFNA(VLOOKUP($A5,'Data Sheet'!$A:F,6,FALSE),"NA")</f>
        <v>23/08/2000</v>
      </c>
      <c r="G5" s="26">
        <f>_xlfn.IFNA(VLOOKUP($A5,'Data Sheet'!$A:G,7,FALSE),"NA")</f>
        <v>21</v>
      </c>
      <c r="H5" s="29" t="str">
        <f>_xlfn.IFNA(VLOOKUP($A5,'Data Sheet'!$A:J,10,FALSE),"NA")</f>
        <v>B. Lower Respiratory Tract</v>
      </c>
      <c r="I5" s="29" t="str">
        <f>_xlfn.IFNA(VLOOKUP($A5,'Data Sheet'!$A:K,11,FALSE),"NA")</f>
        <v>8 Pulmonary Tuberculosis (Exposure, Latent TB infection, TB Disease)</v>
      </c>
      <c r="J5" s="26" t="str">
        <f>_xlfn.IFNA(VLOOKUP($A5,'Data Sheet'!$A:S,19,FALSE),"NA")</f>
        <v>A15</v>
      </c>
      <c r="K5" s="29" t="str">
        <f>_xlfn.IFNA(VLOOKUP($A5,'Data Sheet'!$A:T,20,FALSE),"NA")</f>
        <v>PTB relapse, Disseminated TB</v>
      </c>
    </row>
    <row r="6" spans="1:20" ht="13" x14ac:dyDescent="0.15">
      <c r="A6" s="20">
        <v>7733</v>
      </c>
      <c r="B6" s="22" t="str">
        <f>_xlfn.IFNA(VLOOKUP($A6,'Data Sheet'!$A:B,2,FALSE),"NA")</f>
        <v>20/09/2021</v>
      </c>
      <c r="C6" s="22" t="str">
        <f>_xlfn.IFNA(VLOOKUP($A6,'Data Sheet'!$A:C,3,FALSE),"NA")</f>
        <v>pcmc.registry</v>
      </c>
      <c r="D6" s="22" t="str">
        <f>_xlfn.IFNA(VLOOKUP($A6,'Data Sheet'!$A:D,4,FALSE),"NA")</f>
        <v>New</v>
      </c>
      <c r="E6" s="22" t="str">
        <f>_xlfn.IFNA(VLOOKUP($A6,'Data Sheet'!$A:E,5,FALSE),"NA")</f>
        <v>Male</v>
      </c>
      <c r="F6" s="23" t="str">
        <f>_xlfn.IFNA(VLOOKUP($A6,'Data Sheet'!$A:F,6,FALSE),"NA")</f>
        <v>20/11/2008</v>
      </c>
      <c r="G6" s="26">
        <f>_xlfn.IFNA(VLOOKUP($A6,'Data Sheet'!$A:G,7,FALSE),"NA")</f>
        <v>12</v>
      </c>
      <c r="H6" s="29" t="str">
        <f>_xlfn.IFNA(VLOOKUP($A6,'Data Sheet'!$A:J,10,FALSE),"NA")</f>
        <v>B. Lower Respiratory Tract</v>
      </c>
      <c r="I6" s="29" t="str">
        <f>_xlfn.IFNA(VLOOKUP($A6,'Data Sheet'!$A:K,11,FALSE),"NA")</f>
        <v>8 Pulmonary Tuberculosis (Exposure, Latent TB infection, TB Disease)</v>
      </c>
      <c r="J6" s="26" t="str">
        <f>_xlfn.IFNA(VLOOKUP($A6,'Data Sheet'!$A:S,19,FALSE),"NA")</f>
        <v>A15</v>
      </c>
      <c r="K6" s="29" t="str">
        <f>_xlfn.IFNA(VLOOKUP($A6,'Data Sheet'!$A:T,20,FALSE),"NA")</f>
        <v>Pulmonary Tuberculosis</v>
      </c>
    </row>
    <row r="7" spans="1:20" ht="13" x14ac:dyDescent="0.15">
      <c r="A7" s="20">
        <v>7732</v>
      </c>
      <c r="B7" s="22" t="str">
        <f>_xlfn.IFNA(VLOOKUP($A7,'Data Sheet'!$A:B,2,FALSE),"NA")</f>
        <v>20/09/2021</v>
      </c>
      <c r="C7" s="22" t="str">
        <f>_xlfn.IFNA(VLOOKUP($A7,'Data Sheet'!$A:C,3,FALSE),"NA")</f>
        <v>pcmc.registry</v>
      </c>
      <c r="D7" s="22" t="str">
        <f>_xlfn.IFNA(VLOOKUP($A7,'Data Sheet'!$A:D,4,FALSE),"NA")</f>
        <v>New</v>
      </c>
      <c r="E7" s="22" t="str">
        <f>_xlfn.IFNA(VLOOKUP($A7,'Data Sheet'!$A:E,5,FALSE),"NA")</f>
        <v>Male</v>
      </c>
      <c r="F7" s="23" t="str">
        <f>_xlfn.IFNA(VLOOKUP($A7,'Data Sheet'!$A:F,6,FALSE),"NA")</f>
        <v>20/11/2008</v>
      </c>
      <c r="G7" s="26">
        <f>_xlfn.IFNA(VLOOKUP($A7,'Data Sheet'!$A:G,7,FALSE),"NA")</f>
        <v>12</v>
      </c>
      <c r="H7" s="29" t="str">
        <f>_xlfn.IFNA(VLOOKUP($A7,'Data Sheet'!$A:J,10,FALSE),"NA")</f>
        <v>B. Lower Respiratory Tract</v>
      </c>
      <c r="I7" s="29" t="str">
        <f>_xlfn.IFNA(VLOOKUP($A7,'Data Sheet'!$A:K,11,FALSE),"NA")</f>
        <v>1. Pneumonia, community acquired- (PCAP A, B, C or D)</v>
      </c>
      <c r="J7" s="26" t="str">
        <f>_xlfn.IFNA(VLOOKUP($A7,'Data Sheet'!$A:S,19,FALSE),"NA")</f>
        <v>J18.0</v>
      </c>
      <c r="K7" s="29" t="str">
        <f>_xlfn.IFNA(VLOOKUP($A7,'Data Sheet'!$A:T,20,FALSE),"NA")</f>
        <v>Pneumonia</v>
      </c>
    </row>
    <row r="8" spans="1:20" ht="13" x14ac:dyDescent="0.15">
      <c r="A8" s="20">
        <v>7729</v>
      </c>
      <c r="B8" s="22" t="str">
        <f>_xlfn.IFNA(VLOOKUP($A8,'Data Sheet'!$A:B,2,FALSE),"NA")</f>
        <v>20/09/2021</v>
      </c>
      <c r="C8" s="22" t="str">
        <f>_xlfn.IFNA(VLOOKUP($A8,'Data Sheet'!$A:C,3,FALSE),"NA")</f>
        <v>pcmc.registry</v>
      </c>
      <c r="D8" s="22" t="str">
        <f>_xlfn.IFNA(VLOOKUP($A8,'Data Sheet'!$A:D,4,FALSE),"NA")</f>
        <v>New</v>
      </c>
      <c r="E8" s="22" t="str">
        <f>_xlfn.IFNA(VLOOKUP($A8,'Data Sheet'!$A:E,5,FALSE),"NA")</f>
        <v>Male</v>
      </c>
      <c r="F8" s="23" t="str">
        <f>_xlfn.IFNA(VLOOKUP($A8,'Data Sheet'!$A:F,6,FALSE),"NA")</f>
        <v>21/07/2014</v>
      </c>
      <c r="G8" s="26">
        <f>_xlfn.IFNA(VLOOKUP($A8,'Data Sheet'!$A:G,7,FALSE),"NA")</f>
        <v>7</v>
      </c>
      <c r="H8" s="29" t="str">
        <f>_xlfn.IFNA(VLOOKUP($A8,'Data Sheet'!$A:J,10,FALSE),"NA")</f>
        <v>B. Lower Respiratory Tract</v>
      </c>
      <c r="I8" s="29" t="str">
        <f>_xlfn.IFNA(VLOOKUP($A8,'Data Sheet'!$A:K,11,FALSE),"NA")</f>
        <v>5. Recurrent or Persistent Pneumonia</v>
      </c>
      <c r="J8" s="26" t="str">
        <f>_xlfn.IFNA(VLOOKUP($A8,'Data Sheet'!$A:S,19,FALSE),"NA")</f>
        <v>Z87.01</v>
      </c>
      <c r="K8" s="29" t="str">
        <f>_xlfn.IFNA(VLOOKUP($A8,'Data Sheet'!$A:T,20,FALSE),"NA")</f>
        <v>Recurrent pneumonia secondary to aspiration secondary to GER</v>
      </c>
    </row>
    <row r="9" spans="1:20" ht="13" x14ac:dyDescent="0.15">
      <c r="A9" s="20">
        <v>7697</v>
      </c>
      <c r="B9" s="22" t="str">
        <f>_xlfn.IFNA(VLOOKUP($A9,'Data Sheet'!$A:B,2,FALSE),"NA")</f>
        <v>20/09/2021</v>
      </c>
      <c r="C9" s="22" t="str">
        <f>_xlfn.IFNA(VLOOKUP($A9,'Data Sheet'!$A:C,3,FALSE),"NA")</f>
        <v>pcmc.registry</v>
      </c>
      <c r="D9" s="22" t="str">
        <f>_xlfn.IFNA(VLOOKUP($A9,'Data Sheet'!$A:D,4,FALSE),"NA")</f>
        <v>New</v>
      </c>
      <c r="E9" s="22" t="str">
        <f>_xlfn.IFNA(VLOOKUP($A9,'Data Sheet'!$A:E,5,FALSE),"NA")</f>
        <v>Male</v>
      </c>
      <c r="F9" s="23" t="str">
        <f>_xlfn.IFNA(VLOOKUP($A9,'Data Sheet'!$A:F,6,FALSE),"NA")</f>
        <v>15/05/2012</v>
      </c>
      <c r="G9" s="26">
        <f>_xlfn.IFNA(VLOOKUP($A9,'Data Sheet'!$A:G,7,FALSE),"NA")</f>
        <v>9</v>
      </c>
      <c r="H9" s="29" t="str">
        <f>_xlfn.IFNA(VLOOKUP($A9,'Data Sheet'!$A:J,10,FALSE),"NA")</f>
        <v>B. Lower Respiratory Tract</v>
      </c>
      <c r="I9" s="29" t="str">
        <f>_xlfn.IFNA(VLOOKUP($A9,'Data Sheet'!$A:K,11,FALSE),"NA")</f>
        <v>5. Recurrent or Persistent Pneumonia</v>
      </c>
      <c r="J9" s="26" t="str">
        <f>_xlfn.IFNA(VLOOKUP($A9,'Data Sheet'!$A:S,19,FALSE),"NA")</f>
        <v>Z87.01</v>
      </c>
      <c r="K9" s="29" t="str">
        <f>_xlfn.IFNA(VLOOKUP($A9,'Data Sheet'!$A:T,20,FALSE),"NA")</f>
        <v>Recurrent Pneumonia secondary to Aspiration secondary to Swallowing Incoordination</v>
      </c>
    </row>
    <row r="10" spans="1:20" ht="13" x14ac:dyDescent="0.15">
      <c r="A10" s="20">
        <v>7695</v>
      </c>
      <c r="B10" s="22" t="str">
        <f>_xlfn.IFNA(VLOOKUP($A10,'Data Sheet'!$A:B,2,FALSE),"NA")</f>
        <v>20/09/2021</v>
      </c>
      <c r="C10" s="22" t="str">
        <f>_xlfn.IFNA(VLOOKUP($A10,'Data Sheet'!$A:C,3,FALSE),"NA")</f>
        <v>pcmc.registry</v>
      </c>
      <c r="D10" s="22" t="str">
        <f>_xlfn.IFNA(VLOOKUP($A10,'Data Sheet'!$A:D,4,FALSE),"NA")</f>
        <v>New</v>
      </c>
      <c r="E10" s="22" t="str">
        <f>_xlfn.IFNA(VLOOKUP($A10,'Data Sheet'!$A:E,5,FALSE),"NA")</f>
        <v>Male</v>
      </c>
      <c r="F10" s="23" t="str">
        <f>_xlfn.IFNA(VLOOKUP($A10,'Data Sheet'!$A:F,6,FALSE),"NA")</f>
        <v>15/05/2012</v>
      </c>
      <c r="G10" s="26">
        <f>_xlfn.IFNA(VLOOKUP($A10,'Data Sheet'!$A:G,7,FALSE),"NA")</f>
        <v>9</v>
      </c>
      <c r="H10" s="29" t="str">
        <f>_xlfn.IFNA(VLOOKUP($A10,'Data Sheet'!$A:J,10,FALSE),"NA")</f>
        <v>B. Lower Respiratory Tract</v>
      </c>
      <c r="I10" s="29" t="str">
        <f>_xlfn.IFNA(VLOOKUP($A10,'Data Sheet'!$A:K,11,FALSE),"NA")</f>
        <v>1. Pneumonia, community acquired- (PCAP A, B, C or D)</v>
      </c>
      <c r="J10" s="26" t="str">
        <f>_xlfn.IFNA(VLOOKUP($A10,'Data Sheet'!$A:S,19,FALSE),"NA")</f>
        <v>J18.0</v>
      </c>
      <c r="K10" s="29" t="str">
        <f>_xlfn.IFNA(VLOOKUP($A10,'Data Sheet'!$A:T,20,FALSE),"NA")</f>
        <v>Pneumonia (P. aeruginosa)</v>
      </c>
    </row>
    <row r="11" spans="1:20" ht="13" x14ac:dyDescent="0.15">
      <c r="A11" s="20">
        <v>7687</v>
      </c>
      <c r="B11" s="22" t="str">
        <f>_xlfn.IFNA(VLOOKUP($A11,'Data Sheet'!$A:B,2,FALSE),"NA")</f>
        <v>20/09/2021</v>
      </c>
      <c r="C11" s="22" t="str">
        <f>_xlfn.IFNA(VLOOKUP($A11,'Data Sheet'!$A:C,3,FALSE),"NA")</f>
        <v>pcmc.registry</v>
      </c>
      <c r="D11" s="22" t="str">
        <f>_xlfn.IFNA(VLOOKUP($A11,'Data Sheet'!$A:D,4,FALSE),"NA")</f>
        <v>Old</v>
      </c>
      <c r="E11" s="22" t="str">
        <f>_xlfn.IFNA(VLOOKUP($A11,'Data Sheet'!$A:E,5,FALSE),"NA")</f>
        <v>Male</v>
      </c>
      <c r="F11" s="23" t="str">
        <f>_xlfn.IFNA(VLOOKUP($A11,'Data Sheet'!$A:F,6,FALSE),"NA")</f>
        <v>03/01/2019</v>
      </c>
      <c r="G11" s="26">
        <f>_xlfn.IFNA(VLOOKUP($A11,'Data Sheet'!$A:G,7,FALSE),"NA")</f>
        <v>2</v>
      </c>
      <c r="H11" s="29" t="str">
        <f>_xlfn.IFNA(VLOOKUP($A11,'Data Sheet'!$A:J,10,FALSE),"NA")</f>
        <v>B. Lower Respiratory Tract</v>
      </c>
      <c r="I11" s="29" t="str">
        <f>_xlfn.IFNA(VLOOKUP($A11,'Data Sheet'!$A:K,11,FALSE),"NA")</f>
        <v>2. Health Care Associated pneumonia</v>
      </c>
      <c r="J11" s="26" t="str">
        <f>_xlfn.IFNA(VLOOKUP($A11,'Data Sheet'!$A:S,19,FALSE),"NA")</f>
        <v>J18.0</v>
      </c>
      <c r="K11" s="29" t="str">
        <f>_xlfn.IFNA(VLOOKUP($A11,'Data Sheet'!$A:T,20,FALSE),"NA")</f>
        <v>Healthcare Associated Pneumonia</v>
      </c>
    </row>
    <row r="12" spans="1:20" ht="13" x14ac:dyDescent="0.15">
      <c r="A12" s="20">
        <v>7681</v>
      </c>
      <c r="B12" s="22" t="str">
        <f>_xlfn.IFNA(VLOOKUP($A12,'Data Sheet'!$A:B,2,FALSE),"NA")</f>
        <v>20/09/2021</v>
      </c>
      <c r="C12" s="22" t="str">
        <f>_xlfn.IFNA(VLOOKUP($A12,'Data Sheet'!$A:C,3,FALSE),"NA")</f>
        <v>pcmc.registry</v>
      </c>
      <c r="D12" s="22" t="str">
        <f>_xlfn.IFNA(VLOOKUP($A12,'Data Sheet'!$A:D,4,FALSE),"NA")</f>
        <v>New</v>
      </c>
      <c r="E12" s="22" t="str">
        <f>_xlfn.IFNA(VLOOKUP($A12,'Data Sheet'!$A:E,5,FALSE),"NA")</f>
        <v>Female</v>
      </c>
      <c r="F12" s="23" t="str">
        <f>_xlfn.IFNA(VLOOKUP($A12,'Data Sheet'!$A:F,6,FALSE),"NA")</f>
        <v>06/11/2018</v>
      </c>
      <c r="G12" s="26">
        <f>_xlfn.IFNA(VLOOKUP($A12,'Data Sheet'!$A:G,7,FALSE),"NA")</f>
        <v>2</v>
      </c>
      <c r="H12" s="29" t="str">
        <f>_xlfn.IFNA(VLOOKUP($A12,'Data Sheet'!$A:J,10,FALSE),"NA")</f>
        <v>B. Lower Respiratory Tract</v>
      </c>
      <c r="I12" s="29" t="str">
        <f>_xlfn.IFNA(VLOOKUP($A12,'Data Sheet'!$A:K,11,FALSE),"NA")</f>
        <v>2. Health Care Associated pneumonia</v>
      </c>
      <c r="J12" s="26" t="str">
        <f>_xlfn.IFNA(VLOOKUP($A12,'Data Sheet'!$A:S,19,FALSE),"NA")</f>
        <v>J18.0</v>
      </c>
      <c r="K12" s="29" t="str">
        <f>_xlfn.IFNA(VLOOKUP($A12,'Data Sheet'!$A:T,20,FALSE),"NA")</f>
        <v>Health Care Associated Pneumonia</v>
      </c>
    </row>
    <row r="13" spans="1:20" ht="13" x14ac:dyDescent="0.15">
      <c r="A13" s="20">
        <v>7679</v>
      </c>
      <c r="B13" s="22" t="str">
        <f>_xlfn.IFNA(VLOOKUP($A13,'Data Sheet'!$A:B,2,FALSE),"NA")</f>
        <v>20/09/2021</v>
      </c>
      <c r="C13" s="22" t="str">
        <f>_xlfn.IFNA(VLOOKUP($A13,'Data Sheet'!$A:C,3,FALSE),"NA")</f>
        <v>pcmc.registry</v>
      </c>
      <c r="D13" s="22" t="str">
        <f>_xlfn.IFNA(VLOOKUP($A13,'Data Sheet'!$A:D,4,FALSE),"NA")</f>
        <v>New</v>
      </c>
      <c r="E13" s="22" t="str">
        <f>_xlfn.IFNA(VLOOKUP($A13,'Data Sheet'!$A:E,5,FALSE),"NA")</f>
        <v>Female</v>
      </c>
      <c r="F13" s="23" t="str">
        <f>_xlfn.IFNA(VLOOKUP($A13,'Data Sheet'!$A:F,6,FALSE),"NA")</f>
        <v>06/11/2018</v>
      </c>
      <c r="G13" s="26">
        <f>_xlfn.IFNA(VLOOKUP($A13,'Data Sheet'!$A:G,7,FALSE),"NA")</f>
        <v>2</v>
      </c>
      <c r="H13" s="29" t="str">
        <f>_xlfn.IFNA(VLOOKUP($A13,'Data Sheet'!$A:J,10,FALSE),"NA")</f>
        <v>B. Lower Respiratory Tract</v>
      </c>
      <c r="I13" s="29" t="str">
        <f>_xlfn.IFNA(VLOOKUP($A13,'Data Sheet'!$A:K,11,FALSE),"NA")</f>
        <v>2. Health Care Associated pneumonia</v>
      </c>
      <c r="J13" s="26" t="str">
        <f>_xlfn.IFNA(VLOOKUP($A13,'Data Sheet'!$A:S,19,FALSE),"NA")</f>
        <v>J18.0</v>
      </c>
      <c r="K13" s="29" t="str">
        <f>_xlfn.IFNA(VLOOKUP($A13,'Data Sheet'!$A:T,20,FALSE),"NA")</f>
        <v>Health Care Associated Pneumonia</v>
      </c>
    </row>
    <row r="14" spans="1:20" ht="13" x14ac:dyDescent="0.15">
      <c r="A14" s="20">
        <v>7676</v>
      </c>
      <c r="B14" s="22" t="str">
        <f>_xlfn.IFNA(VLOOKUP($A14,'Data Sheet'!$A:B,2,FALSE),"NA")</f>
        <v>20/09/2021</v>
      </c>
      <c r="C14" s="22" t="str">
        <f>_xlfn.IFNA(VLOOKUP($A14,'Data Sheet'!$A:C,3,FALSE),"NA")</f>
        <v>pcmc.registry</v>
      </c>
      <c r="D14" s="22" t="str">
        <f>_xlfn.IFNA(VLOOKUP($A14,'Data Sheet'!$A:D,4,FALSE),"NA")</f>
        <v>Old</v>
      </c>
      <c r="E14" s="22" t="str">
        <f>_xlfn.IFNA(VLOOKUP($A14,'Data Sheet'!$A:E,5,FALSE),"NA")</f>
        <v>Male</v>
      </c>
      <c r="F14" s="23" t="str">
        <f>_xlfn.IFNA(VLOOKUP($A14,'Data Sheet'!$A:F,6,FALSE),"NA")</f>
        <v>12/04/2010</v>
      </c>
      <c r="G14" s="26">
        <f>_xlfn.IFNA(VLOOKUP($A14,'Data Sheet'!$A:G,7,FALSE),"NA")</f>
        <v>11</v>
      </c>
      <c r="H14" s="29" t="str">
        <f>_xlfn.IFNA(VLOOKUP($A14,'Data Sheet'!$A:J,10,FALSE),"NA")</f>
        <v>B. Lower Respiratory Tract</v>
      </c>
      <c r="I14" s="29" t="str">
        <f>_xlfn.IFNA(VLOOKUP($A14,'Data Sheet'!$A:K,11,FALSE),"NA")</f>
        <v>2. Health Care Associated pneumonia</v>
      </c>
      <c r="J14" s="26" t="str">
        <f>_xlfn.IFNA(VLOOKUP($A14,'Data Sheet'!$A:S,19,FALSE),"NA")</f>
        <v>J18.0</v>
      </c>
      <c r="K14" s="29" t="str">
        <f>_xlfn.IFNA(VLOOKUP($A14,'Data Sheet'!$A:T,20,FALSE),"NA")</f>
        <v>Health Care Associated Pneumonia</v>
      </c>
    </row>
    <row r="15" spans="1:20" ht="13" x14ac:dyDescent="0.15">
      <c r="A15" s="20">
        <v>7527</v>
      </c>
      <c r="B15" s="22" t="str">
        <f>_xlfn.IFNA(VLOOKUP($A15,'Data Sheet'!$A:B,2,FALSE),"NA")</f>
        <v>18/09/2021</v>
      </c>
      <c r="C15" s="22" t="str">
        <f>_xlfn.IFNA(VLOOKUP($A15,'Data Sheet'!$A:C,3,FALSE),"NA")</f>
        <v>pcmc.registry</v>
      </c>
      <c r="D15" s="22" t="str">
        <f>_xlfn.IFNA(VLOOKUP($A15,'Data Sheet'!$A:D,4,FALSE),"NA")</f>
        <v>Old</v>
      </c>
      <c r="E15" s="22" t="str">
        <f>_xlfn.IFNA(VLOOKUP($A15,'Data Sheet'!$A:E,5,FALSE),"NA")</f>
        <v>Male</v>
      </c>
      <c r="F15" s="23" t="str">
        <f>_xlfn.IFNA(VLOOKUP($A15,'Data Sheet'!$A:F,6,FALSE),"NA")</f>
        <v>25/07/2009</v>
      </c>
      <c r="G15" s="26">
        <f>_xlfn.IFNA(VLOOKUP($A15,'Data Sheet'!$A:G,7,FALSE),"NA")</f>
        <v>12</v>
      </c>
      <c r="H15" s="29" t="str">
        <f>_xlfn.IFNA(VLOOKUP($A15,'Data Sheet'!$A:J,10,FALSE),"NA")</f>
        <v>B. Lower Respiratory Tract</v>
      </c>
      <c r="I15" s="29" t="str">
        <f>_xlfn.IFNA(VLOOKUP($A15,'Data Sheet'!$A:K,11,FALSE),"NA")</f>
        <v>1. Pneumonia, community acquired- (PCAP A, B, C or D)</v>
      </c>
      <c r="J15" s="26" t="str">
        <f>_xlfn.IFNA(VLOOKUP($A15,'Data Sheet'!$A:S,19,FALSE),"NA")</f>
        <v>J18.0</v>
      </c>
      <c r="K15" s="29" t="str">
        <f>_xlfn.IFNA(VLOOKUP($A15,'Data Sheet'!$A:T,20,FALSE),"NA")</f>
        <v>Community Acquired Pneumonia-C</v>
      </c>
    </row>
    <row r="16" spans="1:20" ht="13" x14ac:dyDescent="0.15">
      <c r="A16" s="20">
        <v>7525</v>
      </c>
      <c r="B16" s="22" t="str">
        <f>_xlfn.IFNA(VLOOKUP($A16,'Data Sheet'!$A:B,2,FALSE),"NA")</f>
        <v>18/09/2021</v>
      </c>
      <c r="C16" s="22" t="str">
        <f>_xlfn.IFNA(VLOOKUP($A16,'Data Sheet'!$A:C,3,FALSE),"NA")</f>
        <v>pcmc.registry</v>
      </c>
      <c r="D16" s="22" t="str">
        <f>_xlfn.IFNA(VLOOKUP($A16,'Data Sheet'!$A:D,4,FALSE),"NA")</f>
        <v>Old</v>
      </c>
      <c r="E16" s="22" t="str">
        <f>_xlfn.IFNA(VLOOKUP($A16,'Data Sheet'!$A:E,5,FALSE),"NA")</f>
        <v>Male</v>
      </c>
      <c r="F16" s="23" t="str">
        <f>_xlfn.IFNA(VLOOKUP($A16,'Data Sheet'!$A:F,6,FALSE),"NA")</f>
        <v>15/08/2018</v>
      </c>
      <c r="G16" s="26">
        <f>_xlfn.IFNA(VLOOKUP($A16,'Data Sheet'!$A:G,7,FALSE),"NA")</f>
        <v>3</v>
      </c>
      <c r="H16" s="29" t="str">
        <f>_xlfn.IFNA(VLOOKUP($A16,'Data Sheet'!$A:J,10,FALSE),"NA")</f>
        <v>B. Lower Respiratory Tract</v>
      </c>
      <c r="I16" s="29" t="str">
        <f>_xlfn.IFNA(VLOOKUP($A16,'Data Sheet'!$A:K,11,FALSE),"NA")</f>
        <v>2. Health Care Associated pneumonia</v>
      </c>
      <c r="J16" s="26" t="str">
        <f>_xlfn.IFNA(VLOOKUP($A16,'Data Sheet'!$A:S,19,FALSE),"NA")</f>
        <v>J18.0</v>
      </c>
      <c r="K16" s="29" t="str">
        <f>_xlfn.IFNA(VLOOKUP($A16,'Data Sheet'!$A:T,20,FALSE),"NA")</f>
        <v>Healthcare Associated Pneumonia</v>
      </c>
    </row>
    <row r="17" spans="1:11" ht="13" x14ac:dyDescent="0.15">
      <c r="A17" s="20">
        <v>7524</v>
      </c>
      <c r="B17" s="22" t="str">
        <f>_xlfn.IFNA(VLOOKUP($A17,'Data Sheet'!$A:B,2,FALSE),"NA")</f>
        <v>18/09/2021</v>
      </c>
      <c r="C17" s="22" t="str">
        <f>_xlfn.IFNA(VLOOKUP($A17,'Data Sheet'!$A:C,3,FALSE),"NA")</f>
        <v>pcmc.registry</v>
      </c>
      <c r="D17" s="22" t="str">
        <f>_xlfn.IFNA(VLOOKUP($A17,'Data Sheet'!$A:D,4,FALSE),"NA")</f>
        <v>Old</v>
      </c>
      <c r="E17" s="22" t="str">
        <f>_xlfn.IFNA(VLOOKUP($A17,'Data Sheet'!$A:E,5,FALSE),"NA")</f>
        <v>Male</v>
      </c>
      <c r="F17" s="23" t="str">
        <f>_xlfn.IFNA(VLOOKUP($A17,'Data Sheet'!$A:F,6,FALSE),"NA")</f>
        <v>17/10/2006</v>
      </c>
      <c r="G17" s="26">
        <f>_xlfn.IFNA(VLOOKUP($A17,'Data Sheet'!$A:G,7,FALSE),"NA")</f>
        <v>14</v>
      </c>
      <c r="H17" s="29" t="str">
        <f>_xlfn.IFNA(VLOOKUP($A17,'Data Sheet'!$A:J,10,FALSE),"NA")</f>
        <v>B. Lower Respiratory Tract</v>
      </c>
      <c r="I17" s="29" t="str">
        <f>_xlfn.IFNA(VLOOKUP($A17,'Data Sheet'!$A:K,11,FALSE),"NA")</f>
        <v>8 Pulmonary Tuberculosis (Exposure, Latent TB infection, TB Disease)</v>
      </c>
      <c r="J17" s="26" t="str">
        <f>_xlfn.IFNA(VLOOKUP($A17,'Data Sheet'!$A:S,19,FALSE),"NA")</f>
        <v>A15</v>
      </c>
      <c r="K17" s="29" t="str">
        <f>_xlfn.IFNA(VLOOKUP($A17,'Data Sheet'!$A:T,20,FALSE),"NA")</f>
        <v>Pulmonary Tuberculosis</v>
      </c>
    </row>
    <row r="18" spans="1:11" ht="13" x14ac:dyDescent="0.15">
      <c r="A18" s="20">
        <v>7523</v>
      </c>
      <c r="B18" s="22" t="str">
        <f>_xlfn.IFNA(VLOOKUP($A18,'Data Sheet'!$A:B,2,FALSE),"NA")</f>
        <v>18/09/2021</v>
      </c>
      <c r="C18" s="22" t="str">
        <f>_xlfn.IFNA(VLOOKUP($A18,'Data Sheet'!$A:C,3,FALSE),"NA")</f>
        <v>pcmc.registry</v>
      </c>
      <c r="D18" s="22" t="str">
        <f>_xlfn.IFNA(VLOOKUP($A18,'Data Sheet'!$A:D,4,FALSE),"NA")</f>
        <v>Old</v>
      </c>
      <c r="E18" s="22" t="str">
        <f>_xlfn.IFNA(VLOOKUP($A18,'Data Sheet'!$A:E,5,FALSE),"NA")</f>
        <v>Male</v>
      </c>
      <c r="F18" s="23" t="str">
        <f>_xlfn.IFNA(VLOOKUP($A18,'Data Sheet'!$A:F,6,FALSE),"NA")</f>
        <v>10/10/2006</v>
      </c>
      <c r="G18" s="26">
        <f>_xlfn.IFNA(VLOOKUP($A18,'Data Sheet'!$A:G,7,FALSE),"NA")</f>
        <v>14</v>
      </c>
      <c r="H18" s="29" t="str">
        <f>_xlfn.IFNA(VLOOKUP($A18,'Data Sheet'!$A:J,10,FALSE),"NA")</f>
        <v>B. Lower Respiratory Tract</v>
      </c>
      <c r="I18" s="29" t="str">
        <f>_xlfn.IFNA(VLOOKUP($A18,'Data Sheet'!$A:K,11,FALSE),"NA")</f>
        <v>1. Pneumonia, community acquired- (PCAP A, B, C or D)</v>
      </c>
      <c r="J18" s="26" t="str">
        <f>_xlfn.IFNA(VLOOKUP($A18,'Data Sheet'!$A:S,19,FALSE),"NA")</f>
        <v>J18.0</v>
      </c>
      <c r="K18" s="29" t="str">
        <f>_xlfn.IFNA(VLOOKUP($A18,'Data Sheet'!$A:T,20,FALSE),"NA")</f>
        <v>Community Acquired Pneumonia-C</v>
      </c>
    </row>
    <row r="19" spans="1:11" ht="13" x14ac:dyDescent="0.15">
      <c r="A19" s="20">
        <v>7520</v>
      </c>
      <c r="B19" s="22" t="str">
        <f>_xlfn.IFNA(VLOOKUP($A19,'Data Sheet'!$A:B,2,FALSE),"NA")</f>
        <v>18/09/2021</v>
      </c>
      <c r="C19" s="22" t="str">
        <f>_xlfn.IFNA(VLOOKUP($A19,'Data Sheet'!$A:C,3,FALSE),"NA")</f>
        <v>pcmc.registry</v>
      </c>
      <c r="D19" s="22" t="str">
        <f>_xlfn.IFNA(VLOOKUP($A19,'Data Sheet'!$A:D,4,FALSE),"NA")</f>
        <v>New</v>
      </c>
      <c r="E19" s="22" t="str">
        <f>_xlfn.IFNA(VLOOKUP($A19,'Data Sheet'!$A:E,5,FALSE),"NA")</f>
        <v>Male</v>
      </c>
      <c r="F19" s="23" t="str">
        <f>_xlfn.IFNA(VLOOKUP($A19,'Data Sheet'!$A:F,6,FALSE),"NA")</f>
        <v>22/01/2018</v>
      </c>
      <c r="G19" s="26">
        <f>_xlfn.IFNA(VLOOKUP($A19,'Data Sheet'!$A:G,7,FALSE),"NA")</f>
        <v>3</v>
      </c>
      <c r="H19" s="29" t="str">
        <f>_xlfn.IFNA(VLOOKUP($A19,'Data Sheet'!$A:J,10,FALSE),"NA")</f>
        <v>B. Lower Respiratory Tract</v>
      </c>
      <c r="I19" s="29" t="str">
        <f>_xlfn.IFNA(VLOOKUP($A19,'Data Sheet'!$A:K,11,FALSE),"NA")</f>
        <v>2. Health Care Associated pneumonia</v>
      </c>
      <c r="J19" s="26" t="str">
        <f>_xlfn.IFNA(VLOOKUP($A19,'Data Sheet'!$A:S,19,FALSE),"NA")</f>
        <v>J18.0</v>
      </c>
      <c r="K19" s="29" t="str">
        <f>_xlfn.IFNA(VLOOKUP($A19,'Data Sheet'!$A:T,20,FALSE),"NA")</f>
        <v>Health Care Associated Pneumonia</v>
      </c>
    </row>
    <row r="20" spans="1:11" ht="13" x14ac:dyDescent="0.15">
      <c r="A20" s="20">
        <v>7518</v>
      </c>
      <c r="B20" s="22" t="str">
        <f>_xlfn.IFNA(VLOOKUP($A20,'Data Sheet'!$A:B,2,FALSE),"NA")</f>
        <v>18/09/2021</v>
      </c>
      <c r="C20" s="22" t="str">
        <f>_xlfn.IFNA(VLOOKUP($A20,'Data Sheet'!$A:C,3,FALSE),"NA")</f>
        <v>pcmc.registry</v>
      </c>
      <c r="D20" s="22" t="str">
        <f>_xlfn.IFNA(VLOOKUP($A20,'Data Sheet'!$A:D,4,FALSE),"NA")</f>
        <v>New</v>
      </c>
      <c r="E20" s="22" t="str">
        <f>_xlfn.IFNA(VLOOKUP($A20,'Data Sheet'!$A:E,5,FALSE),"NA")</f>
        <v>Male</v>
      </c>
      <c r="F20" s="23" t="str">
        <f>_xlfn.IFNA(VLOOKUP($A20,'Data Sheet'!$A:F,6,FALSE),"NA")</f>
        <v>09/05/2007</v>
      </c>
      <c r="G20" s="26">
        <f>_xlfn.IFNA(VLOOKUP($A20,'Data Sheet'!$A:G,7,FALSE),"NA")</f>
        <v>14</v>
      </c>
      <c r="H20" s="29" t="str">
        <f>_xlfn.IFNA(VLOOKUP($A20,'Data Sheet'!$A:J,10,FALSE),"NA")</f>
        <v>B. Lower Respiratory Tract</v>
      </c>
      <c r="I20" s="29" t="str">
        <f>_xlfn.IFNA(VLOOKUP($A20,'Data Sheet'!$A:K,11,FALSE),"NA")</f>
        <v>2. Health Care Associated pneumonia</v>
      </c>
      <c r="J20" s="26" t="str">
        <f>_xlfn.IFNA(VLOOKUP($A20,'Data Sheet'!$A:S,19,FALSE),"NA")</f>
        <v>J18.0</v>
      </c>
      <c r="K20" s="29" t="str">
        <f>_xlfn.IFNA(VLOOKUP($A20,'Data Sheet'!$A:T,20,FALSE),"NA")</f>
        <v>Health Care Associated Pneumonia</v>
      </c>
    </row>
    <row r="21" spans="1:11" ht="13" x14ac:dyDescent="0.15">
      <c r="A21" s="20">
        <v>7516</v>
      </c>
      <c r="B21" s="22" t="str">
        <f>_xlfn.IFNA(VLOOKUP($A21,'Data Sheet'!$A:B,2,FALSE),"NA")</f>
        <v>18/09/2021</v>
      </c>
      <c r="C21" s="22" t="str">
        <f>_xlfn.IFNA(VLOOKUP($A21,'Data Sheet'!$A:C,3,FALSE),"NA")</f>
        <v>pcmc.registry</v>
      </c>
      <c r="D21" s="22" t="str">
        <f>_xlfn.IFNA(VLOOKUP($A21,'Data Sheet'!$A:D,4,FALSE),"NA")</f>
        <v>New</v>
      </c>
      <c r="E21" s="22" t="str">
        <f>_xlfn.IFNA(VLOOKUP($A21,'Data Sheet'!$A:E,5,FALSE),"NA")</f>
        <v>Male</v>
      </c>
      <c r="F21" s="23" t="str">
        <f>_xlfn.IFNA(VLOOKUP($A21,'Data Sheet'!$A:F,6,FALSE),"NA")</f>
        <v>07/03/2003</v>
      </c>
      <c r="G21" s="26">
        <f>_xlfn.IFNA(VLOOKUP($A21,'Data Sheet'!$A:G,7,FALSE),"NA")</f>
        <v>18</v>
      </c>
      <c r="H21" s="29" t="str">
        <f>_xlfn.IFNA(VLOOKUP($A21,'Data Sheet'!$A:J,10,FALSE),"NA")</f>
        <v>B. Lower Respiratory Tract</v>
      </c>
      <c r="I21" s="29" t="str">
        <f>_xlfn.IFNA(VLOOKUP($A21,'Data Sheet'!$A:K,11,FALSE),"NA")</f>
        <v>2. Health Care Associated pneumonia</v>
      </c>
      <c r="J21" s="26" t="str">
        <f>_xlfn.IFNA(VLOOKUP($A21,'Data Sheet'!$A:S,19,FALSE),"NA")</f>
        <v>J18.0</v>
      </c>
      <c r="K21" s="29" t="str">
        <f>_xlfn.IFNA(VLOOKUP($A21,'Data Sheet'!$A:T,20,FALSE),"NA")</f>
        <v>Health care associated pneumonia</v>
      </c>
    </row>
    <row r="22" spans="1:11" ht="13" x14ac:dyDescent="0.15">
      <c r="A22" s="20">
        <v>7515</v>
      </c>
      <c r="B22" s="22" t="str">
        <f>_xlfn.IFNA(VLOOKUP($A22,'Data Sheet'!$A:B,2,FALSE),"NA")</f>
        <v>18/09/2021</v>
      </c>
      <c r="C22" s="22" t="str">
        <f>_xlfn.IFNA(VLOOKUP($A22,'Data Sheet'!$A:C,3,FALSE),"NA")</f>
        <v>pcmc.registry</v>
      </c>
      <c r="D22" s="22" t="str">
        <f>_xlfn.IFNA(VLOOKUP($A22,'Data Sheet'!$A:D,4,FALSE),"NA")</f>
        <v>New</v>
      </c>
      <c r="E22" s="22" t="str">
        <f>_xlfn.IFNA(VLOOKUP($A22,'Data Sheet'!$A:E,5,FALSE),"NA")</f>
        <v>Male</v>
      </c>
      <c r="F22" s="23" t="str">
        <f>_xlfn.IFNA(VLOOKUP($A22,'Data Sheet'!$A:F,6,FALSE),"NA")</f>
        <v>28/03/2015</v>
      </c>
      <c r="G22" s="26">
        <f>_xlfn.IFNA(VLOOKUP($A22,'Data Sheet'!$A:G,7,FALSE),"NA")</f>
        <v>6</v>
      </c>
      <c r="H22" s="29" t="str">
        <f>_xlfn.IFNA(VLOOKUP($A22,'Data Sheet'!$A:J,10,FALSE),"NA")</f>
        <v>B. Lower Respiratory Tract</v>
      </c>
      <c r="I22" s="29" t="str">
        <f>_xlfn.IFNA(VLOOKUP($A22,'Data Sheet'!$A:K,11,FALSE),"NA")</f>
        <v>1. Pneumonia, community acquired- (PCAP A, B, C or D)</v>
      </c>
      <c r="J22" s="26" t="str">
        <f>_xlfn.IFNA(VLOOKUP($A22,'Data Sheet'!$A:S,19,FALSE),"NA")</f>
        <v>J18.0</v>
      </c>
      <c r="K22" s="29" t="str">
        <f>_xlfn.IFNA(VLOOKUP($A22,'Data Sheet'!$A:T,20,FALSE),"NA")</f>
        <v>Health care associated pneumonia</v>
      </c>
    </row>
    <row r="23" spans="1:11" ht="13" x14ac:dyDescent="0.15">
      <c r="A23" s="20">
        <v>7514</v>
      </c>
      <c r="B23" s="22" t="str">
        <f>_xlfn.IFNA(VLOOKUP($A23,'Data Sheet'!$A:B,2,FALSE),"NA")</f>
        <v>18/09/2021</v>
      </c>
      <c r="C23" s="22" t="str">
        <f>_xlfn.IFNA(VLOOKUP($A23,'Data Sheet'!$A:C,3,FALSE),"NA")</f>
        <v>pcmc.registry</v>
      </c>
      <c r="D23" s="22" t="str">
        <f>_xlfn.IFNA(VLOOKUP($A23,'Data Sheet'!$A:D,4,FALSE),"NA")</f>
        <v>Old</v>
      </c>
      <c r="E23" s="22" t="str">
        <f>_xlfn.IFNA(VLOOKUP($A23,'Data Sheet'!$A:E,5,FALSE),"NA")</f>
        <v>Male</v>
      </c>
      <c r="F23" s="23" t="str">
        <f>_xlfn.IFNA(VLOOKUP($A23,'Data Sheet'!$A:F,6,FALSE),"NA")</f>
        <v>14/04/2019</v>
      </c>
      <c r="G23" s="26">
        <f>_xlfn.IFNA(VLOOKUP($A23,'Data Sheet'!$A:G,7,FALSE),"NA")</f>
        <v>2</v>
      </c>
      <c r="H23" s="29" t="str">
        <f>_xlfn.IFNA(VLOOKUP($A23,'Data Sheet'!$A:J,10,FALSE),"NA")</f>
        <v>B. Lower Respiratory Tract</v>
      </c>
      <c r="I23" s="29" t="str">
        <f>_xlfn.IFNA(VLOOKUP($A23,'Data Sheet'!$A:K,11,FALSE),"NA")</f>
        <v>2. Health Care Associated pneumonia</v>
      </c>
      <c r="J23" s="26" t="str">
        <f>_xlfn.IFNA(VLOOKUP($A23,'Data Sheet'!$A:S,19,FALSE),"NA")</f>
        <v>J18.0</v>
      </c>
      <c r="K23" s="29" t="str">
        <f>_xlfn.IFNA(VLOOKUP($A23,'Data Sheet'!$A:T,20,FALSE),"NA")</f>
        <v>Health Care Associated Pneumonia</v>
      </c>
    </row>
    <row r="24" spans="1:11" ht="13" x14ac:dyDescent="0.15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3" x14ac:dyDescent="0.1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3" x14ac:dyDescent="0.1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3" x14ac:dyDescent="0.1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3" x14ac:dyDescent="0.1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3" x14ac:dyDescent="0.1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3" x14ac:dyDescent="0.1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3" x14ac:dyDescent="0.1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3" x14ac:dyDescent="0.1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3" x14ac:dyDescent="0.1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3" x14ac:dyDescent="0.1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3" x14ac:dyDescent="0.1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3" x14ac:dyDescent="0.1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3" x14ac:dyDescent="0.1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3" x14ac:dyDescent="0.1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3" x14ac:dyDescent="0.1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3" x14ac:dyDescent="0.1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3" x14ac:dyDescent="0.1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3" x14ac:dyDescent="0.1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3" x14ac:dyDescent="0.1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3" x14ac:dyDescent="0.1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3" x14ac:dyDescent="0.1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3" x14ac:dyDescent="0.1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3" x14ac:dyDescent="0.1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3" x14ac:dyDescent="0.1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3" x14ac:dyDescent="0.1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3" x14ac:dyDescent="0.1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3" x14ac:dyDescent="0.1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3" x14ac:dyDescent="0.1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3" x14ac:dyDescent="0.1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3" x14ac:dyDescent="0.1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3" x14ac:dyDescent="0.1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3" x14ac:dyDescent="0.1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3" x14ac:dyDescent="0.1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3" x14ac:dyDescent="0.1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3" x14ac:dyDescent="0.1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3" x14ac:dyDescent="0.1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3" x14ac:dyDescent="0.1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3" x14ac:dyDescent="0.1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3" x14ac:dyDescent="0.1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3" x14ac:dyDescent="0.1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3" x14ac:dyDescent="0.1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3" x14ac:dyDescent="0.1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3" x14ac:dyDescent="0.1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3" x14ac:dyDescent="0.1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3" x14ac:dyDescent="0.1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3" x14ac:dyDescent="0.1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3" x14ac:dyDescent="0.1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3" x14ac:dyDescent="0.1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3" x14ac:dyDescent="0.1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3" x14ac:dyDescent="0.1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3" x14ac:dyDescent="0.1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3" x14ac:dyDescent="0.1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3" x14ac:dyDescent="0.1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3" x14ac:dyDescent="0.1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3" x14ac:dyDescent="0.1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3" x14ac:dyDescent="0.1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3" x14ac:dyDescent="0.1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3" x14ac:dyDescent="0.1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3" x14ac:dyDescent="0.1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3" x14ac:dyDescent="0.1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3" x14ac:dyDescent="0.1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3" x14ac:dyDescent="0.1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3" x14ac:dyDescent="0.1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3" x14ac:dyDescent="0.1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3" x14ac:dyDescent="0.1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3" x14ac:dyDescent="0.1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3" x14ac:dyDescent="0.1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3" x14ac:dyDescent="0.1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3" x14ac:dyDescent="0.1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3" x14ac:dyDescent="0.1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3" x14ac:dyDescent="0.1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3" x14ac:dyDescent="0.1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3" x14ac:dyDescent="0.1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3" x14ac:dyDescent="0.1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3" x14ac:dyDescent="0.1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3" x14ac:dyDescent="0.1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3" x14ac:dyDescent="0.1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3" x14ac:dyDescent="0.1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3" x14ac:dyDescent="0.1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3" x14ac:dyDescent="0.1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3" x14ac:dyDescent="0.1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3" x14ac:dyDescent="0.1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3" x14ac:dyDescent="0.1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3" x14ac:dyDescent="0.1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3" x14ac:dyDescent="0.1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3" x14ac:dyDescent="0.1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3" x14ac:dyDescent="0.1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3" x14ac:dyDescent="0.1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3" x14ac:dyDescent="0.1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3" x14ac:dyDescent="0.1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3" x14ac:dyDescent="0.1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3" x14ac:dyDescent="0.1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3" x14ac:dyDescent="0.1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3" x14ac:dyDescent="0.1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3" x14ac:dyDescent="0.1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3" x14ac:dyDescent="0.1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3" x14ac:dyDescent="0.1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3" x14ac:dyDescent="0.1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3" x14ac:dyDescent="0.1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3" x14ac:dyDescent="0.1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3" x14ac:dyDescent="0.1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3" x14ac:dyDescent="0.1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3" x14ac:dyDescent="0.1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3" x14ac:dyDescent="0.1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3" x14ac:dyDescent="0.1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3" x14ac:dyDescent="0.1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3" x14ac:dyDescent="0.1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3" x14ac:dyDescent="0.1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3" x14ac:dyDescent="0.1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3" x14ac:dyDescent="0.1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3" x14ac:dyDescent="0.1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3" x14ac:dyDescent="0.1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3" x14ac:dyDescent="0.1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3" x14ac:dyDescent="0.1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3" x14ac:dyDescent="0.1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3" x14ac:dyDescent="0.1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3" x14ac:dyDescent="0.1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3" x14ac:dyDescent="0.1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3" x14ac:dyDescent="0.1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3" x14ac:dyDescent="0.1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3" x14ac:dyDescent="0.1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3" x14ac:dyDescent="0.1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3" x14ac:dyDescent="0.1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3" x14ac:dyDescent="0.1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3" x14ac:dyDescent="0.1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3" x14ac:dyDescent="0.1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3" x14ac:dyDescent="0.1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3" x14ac:dyDescent="0.1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3" x14ac:dyDescent="0.1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3" x14ac:dyDescent="0.1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3" x14ac:dyDescent="0.1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3" x14ac:dyDescent="0.1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3" x14ac:dyDescent="0.1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3" x14ac:dyDescent="0.1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3" x14ac:dyDescent="0.1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3" x14ac:dyDescent="0.1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3" x14ac:dyDescent="0.1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3" x14ac:dyDescent="0.1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3" x14ac:dyDescent="0.1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3" x14ac:dyDescent="0.1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3" x14ac:dyDescent="0.1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3" x14ac:dyDescent="0.1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3" x14ac:dyDescent="0.1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3" x14ac:dyDescent="0.1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3" x14ac:dyDescent="0.1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3" x14ac:dyDescent="0.1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3" x14ac:dyDescent="0.1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3" x14ac:dyDescent="0.1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3" x14ac:dyDescent="0.1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3" x14ac:dyDescent="0.1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3" x14ac:dyDescent="0.1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3" x14ac:dyDescent="0.1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3" x14ac:dyDescent="0.1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3" x14ac:dyDescent="0.1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3" x14ac:dyDescent="0.1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3" x14ac:dyDescent="0.1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3" x14ac:dyDescent="0.1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3" x14ac:dyDescent="0.1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3" x14ac:dyDescent="0.1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3" x14ac:dyDescent="0.1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3" x14ac:dyDescent="0.1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3" x14ac:dyDescent="0.1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3" x14ac:dyDescent="0.1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3" x14ac:dyDescent="0.1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3" x14ac:dyDescent="0.1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3" x14ac:dyDescent="0.1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3" x14ac:dyDescent="0.1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3" x14ac:dyDescent="0.1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3" x14ac:dyDescent="0.1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3" x14ac:dyDescent="0.1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3" x14ac:dyDescent="0.1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3" x14ac:dyDescent="0.1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3" x14ac:dyDescent="0.1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3" x14ac:dyDescent="0.1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3" x14ac:dyDescent="0.1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3" x14ac:dyDescent="0.1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3" x14ac:dyDescent="0.1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3" x14ac:dyDescent="0.1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3" x14ac:dyDescent="0.1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3" x14ac:dyDescent="0.1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3" x14ac:dyDescent="0.1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3" x14ac:dyDescent="0.1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3" x14ac:dyDescent="0.1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3" x14ac:dyDescent="0.1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3" x14ac:dyDescent="0.1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3" x14ac:dyDescent="0.1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3" x14ac:dyDescent="0.1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3" x14ac:dyDescent="0.1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3" x14ac:dyDescent="0.1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3" x14ac:dyDescent="0.1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3" x14ac:dyDescent="0.1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3" x14ac:dyDescent="0.1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3" x14ac:dyDescent="0.1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3" x14ac:dyDescent="0.1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3" x14ac:dyDescent="0.1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3" x14ac:dyDescent="0.1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3" x14ac:dyDescent="0.1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3" x14ac:dyDescent="0.1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3" x14ac:dyDescent="0.1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3" x14ac:dyDescent="0.1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3" x14ac:dyDescent="0.1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3" x14ac:dyDescent="0.1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3" x14ac:dyDescent="0.1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3" x14ac:dyDescent="0.1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3" x14ac:dyDescent="0.1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3" x14ac:dyDescent="0.1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3" x14ac:dyDescent="0.1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3" x14ac:dyDescent="0.1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3" x14ac:dyDescent="0.1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3" x14ac:dyDescent="0.1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3" x14ac:dyDescent="0.1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3" x14ac:dyDescent="0.1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3" x14ac:dyDescent="0.1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3" x14ac:dyDescent="0.1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3" x14ac:dyDescent="0.1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3" x14ac:dyDescent="0.1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3" x14ac:dyDescent="0.1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3" x14ac:dyDescent="0.1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3" x14ac:dyDescent="0.1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3" x14ac:dyDescent="0.1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3" x14ac:dyDescent="0.1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3" x14ac:dyDescent="0.1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3" x14ac:dyDescent="0.1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3" x14ac:dyDescent="0.1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3" x14ac:dyDescent="0.1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3" x14ac:dyDescent="0.1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3" x14ac:dyDescent="0.1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3" x14ac:dyDescent="0.1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3" x14ac:dyDescent="0.1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3" x14ac:dyDescent="0.1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3" x14ac:dyDescent="0.1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3" x14ac:dyDescent="0.1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3" x14ac:dyDescent="0.1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3" x14ac:dyDescent="0.1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3" x14ac:dyDescent="0.1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3" x14ac:dyDescent="0.1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3" x14ac:dyDescent="0.1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3" x14ac:dyDescent="0.1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3" x14ac:dyDescent="0.1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3" x14ac:dyDescent="0.1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3" x14ac:dyDescent="0.1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3" x14ac:dyDescent="0.1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3" x14ac:dyDescent="0.1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3" x14ac:dyDescent="0.1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3" x14ac:dyDescent="0.1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3" x14ac:dyDescent="0.1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3" x14ac:dyDescent="0.1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3" x14ac:dyDescent="0.1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3" x14ac:dyDescent="0.1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3" x14ac:dyDescent="0.1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3" x14ac:dyDescent="0.1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3" x14ac:dyDescent="0.1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3" x14ac:dyDescent="0.1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3" x14ac:dyDescent="0.1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3" x14ac:dyDescent="0.1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3" x14ac:dyDescent="0.1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3" x14ac:dyDescent="0.1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3" x14ac:dyDescent="0.1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3" x14ac:dyDescent="0.1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3" x14ac:dyDescent="0.1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3" x14ac:dyDescent="0.1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3" x14ac:dyDescent="0.1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3" x14ac:dyDescent="0.1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3" x14ac:dyDescent="0.1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3" x14ac:dyDescent="0.1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3" x14ac:dyDescent="0.1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3" x14ac:dyDescent="0.1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3" x14ac:dyDescent="0.1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3" x14ac:dyDescent="0.1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3" x14ac:dyDescent="0.1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3" x14ac:dyDescent="0.1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3" x14ac:dyDescent="0.1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3" x14ac:dyDescent="0.1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3" x14ac:dyDescent="0.1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3" x14ac:dyDescent="0.1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3" x14ac:dyDescent="0.1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3" x14ac:dyDescent="0.1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3" x14ac:dyDescent="0.1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3" x14ac:dyDescent="0.1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3" x14ac:dyDescent="0.1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3" x14ac:dyDescent="0.1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3" x14ac:dyDescent="0.1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3" x14ac:dyDescent="0.1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3" x14ac:dyDescent="0.1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3" x14ac:dyDescent="0.1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3" x14ac:dyDescent="0.1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3" x14ac:dyDescent="0.1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3" x14ac:dyDescent="0.1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3" x14ac:dyDescent="0.1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3" x14ac:dyDescent="0.1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3" x14ac:dyDescent="0.1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3" x14ac:dyDescent="0.1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3" x14ac:dyDescent="0.1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3" x14ac:dyDescent="0.1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3" x14ac:dyDescent="0.1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3" x14ac:dyDescent="0.1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3" x14ac:dyDescent="0.1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3" x14ac:dyDescent="0.1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3" x14ac:dyDescent="0.1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3" x14ac:dyDescent="0.1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3" x14ac:dyDescent="0.1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3" x14ac:dyDescent="0.1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3" x14ac:dyDescent="0.1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3" x14ac:dyDescent="0.1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3" x14ac:dyDescent="0.1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3" x14ac:dyDescent="0.1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3" x14ac:dyDescent="0.1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3" x14ac:dyDescent="0.1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3" x14ac:dyDescent="0.1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3" x14ac:dyDescent="0.1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3" x14ac:dyDescent="0.1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3" x14ac:dyDescent="0.1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3" x14ac:dyDescent="0.1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3" x14ac:dyDescent="0.1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3" x14ac:dyDescent="0.1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3" x14ac:dyDescent="0.1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3" x14ac:dyDescent="0.1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3" x14ac:dyDescent="0.1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3" x14ac:dyDescent="0.1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3" x14ac:dyDescent="0.1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3" x14ac:dyDescent="0.1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3" x14ac:dyDescent="0.1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3" x14ac:dyDescent="0.1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3" x14ac:dyDescent="0.1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3" x14ac:dyDescent="0.1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3" x14ac:dyDescent="0.1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3" x14ac:dyDescent="0.1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3" x14ac:dyDescent="0.1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3" x14ac:dyDescent="0.1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3" x14ac:dyDescent="0.1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3" x14ac:dyDescent="0.1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3" x14ac:dyDescent="0.1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3" x14ac:dyDescent="0.1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3" x14ac:dyDescent="0.1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3" x14ac:dyDescent="0.1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3" x14ac:dyDescent="0.1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3" x14ac:dyDescent="0.1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3" x14ac:dyDescent="0.1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3" x14ac:dyDescent="0.1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3" x14ac:dyDescent="0.1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3" x14ac:dyDescent="0.1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3" x14ac:dyDescent="0.1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3" x14ac:dyDescent="0.1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3" x14ac:dyDescent="0.1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3" x14ac:dyDescent="0.1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3" x14ac:dyDescent="0.1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3" x14ac:dyDescent="0.1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3" x14ac:dyDescent="0.1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3" x14ac:dyDescent="0.1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3" x14ac:dyDescent="0.1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3" x14ac:dyDescent="0.1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3" x14ac:dyDescent="0.1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3" x14ac:dyDescent="0.1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3" x14ac:dyDescent="0.1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3" x14ac:dyDescent="0.1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3" x14ac:dyDescent="0.1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3" x14ac:dyDescent="0.1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3" x14ac:dyDescent="0.1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3" x14ac:dyDescent="0.1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3" x14ac:dyDescent="0.1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3" x14ac:dyDescent="0.1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3" x14ac:dyDescent="0.1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3" x14ac:dyDescent="0.1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3" x14ac:dyDescent="0.1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3" x14ac:dyDescent="0.1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3" x14ac:dyDescent="0.1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3" x14ac:dyDescent="0.1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3" x14ac:dyDescent="0.1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3" x14ac:dyDescent="0.1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3" x14ac:dyDescent="0.1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3" x14ac:dyDescent="0.1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3" x14ac:dyDescent="0.1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3" x14ac:dyDescent="0.1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3" x14ac:dyDescent="0.1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3" x14ac:dyDescent="0.1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3" x14ac:dyDescent="0.1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3" x14ac:dyDescent="0.1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3" x14ac:dyDescent="0.1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3" x14ac:dyDescent="0.1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3" x14ac:dyDescent="0.1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3" x14ac:dyDescent="0.1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3" x14ac:dyDescent="0.1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3" x14ac:dyDescent="0.1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3" x14ac:dyDescent="0.1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3" x14ac:dyDescent="0.1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3" x14ac:dyDescent="0.1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3" x14ac:dyDescent="0.1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3" x14ac:dyDescent="0.1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3" x14ac:dyDescent="0.1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3" x14ac:dyDescent="0.1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3" x14ac:dyDescent="0.1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3" x14ac:dyDescent="0.1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3" x14ac:dyDescent="0.1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3" x14ac:dyDescent="0.1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3" x14ac:dyDescent="0.1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3" x14ac:dyDescent="0.1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3" x14ac:dyDescent="0.1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3" x14ac:dyDescent="0.1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3" x14ac:dyDescent="0.1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3" x14ac:dyDescent="0.1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3" x14ac:dyDescent="0.1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3" x14ac:dyDescent="0.1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3" x14ac:dyDescent="0.1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3" x14ac:dyDescent="0.1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3" x14ac:dyDescent="0.1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3" x14ac:dyDescent="0.1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3" x14ac:dyDescent="0.1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3" x14ac:dyDescent="0.1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3" x14ac:dyDescent="0.1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3" x14ac:dyDescent="0.1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3" x14ac:dyDescent="0.1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3" x14ac:dyDescent="0.1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3" x14ac:dyDescent="0.1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3" x14ac:dyDescent="0.1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3" x14ac:dyDescent="0.1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3" x14ac:dyDescent="0.1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3" x14ac:dyDescent="0.1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3" x14ac:dyDescent="0.1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3" x14ac:dyDescent="0.1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3" x14ac:dyDescent="0.1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3" x14ac:dyDescent="0.1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3" x14ac:dyDescent="0.1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3" x14ac:dyDescent="0.1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3" x14ac:dyDescent="0.1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3" x14ac:dyDescent="0.1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3" x14ac:dyDescent="0.1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3" x14ac:dyDescent="0.1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3" x14ac:dyDescent="0.1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3" x14ac:dyDescent="0.1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3" x14ac:dyDescent="0.1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3" x14ac:dyDescent="0.1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3" x14ac:dyDescent="0.1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3" x14ac:dyDescent="0.1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3" x14ac:dyDescent="0.1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3" x14ac:dyDescent="0.1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3" x14ac:dyDescent="0.1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3" x14ac:dyDescent="0.1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3" x14ac:dyDescent="0.1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3" x14ac:dyDescent="0.1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3" x14ac:dyDescent="0.1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3" x14ac:dyDescent="0.1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3" x14ac:dyDescent="0.1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3" x14ac:dyDescent="0.1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3" x14ac:dyDescent="0.1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3" x14ac:dyDescent="0.1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3" x14ac:dyDescent="0.1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3" x14ac:dyDescent="0.1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3" x14ac:dyDescent="0.1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11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5">_xlfn._xlws.FILTER('Data Sheet'!A:A,'Data Sheet'!H:H=A2,"NA")</f>
        <v>7731</v>
      </c>
      <c r="B4" s="21" t="str">
        <f>_xlfn.IFNA(VLOOKUP($A4,'Data Sheet'!$A:B,2,FALSE),"NA")</f>
        <v>20/09/2021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18/06/2001</v>
      </c>
      <c r="G4" s="24">
        <f>_xlfn.IFNA(VLOOKUP($A4,'Data Sheet'!$A:G,7,FALSE),"NA")</f>
        <v>20</v>
      </c>
      <c r="H4" s="25" t="str">
        <f>_xlfn.IFNA(VLOOKUP($A4,'Data Sheet'!$A:L,12,FALSE),"NA")</f>
        <v>A. Pleural effusion</v>
      </c>
      <c r="I4" s="24" t="str">
        <f>_xlfn.IFNA(VLOOKUP($A4,'Data Sheet'!$A:S,19,FALSE),"NA")</f>
        <v>J90</v>
      </c>
      <c r="J4" s="25" t="str">
        <f>_xlfn.IFNA(VLOOKUP($A4,'Data Sheet'!$A:T,20,FALSE),"NA")</f>
        <v>Typical parapneumonic pleural effusion</v>
      </c>
    </row>
    <row r="5" spans="1:19" ht="13" x14ac:dyDescent="0.15">
      <c r="A5" s="20">
        <v>7689</v>
      </c>
      <c r="B5" s="21" t="str">
        <f>_xlfn.IFNA(VLOOKUP($A5,'Data Sheet'!$A:B,2,FALSE),"NA")</f>
        <v>20/09/2021</v>
      </c>
      <c r="C5" s="22" t="str">
        <f>_xlfn.IFNA(VLOOKUP($A5,'Data Sheet'!$A:C,3,FALSE),"NA")</f>
        <v>pcmc.registry</v>
      </c>
      <c r="D5" s="22" t="str">
        <f>_xlfn.IFNA(VLOOKUP($A5,'Data Sheet'!$A:D,4,FALSE),"NA")</f>
        <v>New</v>
      </c>
      <c r="E5" s="22" t="str">
        <f>_xlfn.IFNA(VLOOKUP($A5,'Data Sheet'!$A:E,5,FALSE),"NA")</f>
        <v>Female</v>
      </c>
      <c r="F5" s="23" t="str">
        <f>_xlfn.IFNA(VLOOKUP($A5,'Data Sheet'!$A:F,6,FALSE),"NA")</f>
        <v>16/04/2014</v>
      </c>
      <c r="G5" s="26">
        <f>_xlfn.IFNA(VLOOKUP($A5,'Data Sheet'!$A:G,7,FALSE),"NA")</f>
        <v>7</v>
      </c>
      <c r="H5" s="29" t="str">
        <f>_xlfn.IFNA(VLOOKUP($A5,'Data Sheet'!$A:L,12,FALSE),"NA")</f>
        <v>B. Pneumothorax- including primary spontaneous and those with secondary causes</v>
      </c>
      <c r="I5" s="26" t="str">
        <f>_xlfn.IFNA(VLOOKUP($A5,'Data Sheet'!$A:S,19,FALSE),"NA")</f>
        <v>J93</v>
      </c>
      <c r="J5" s="29" t="str">
        <f>_xlfn.IFNA(VLOOKUP($A5,'Data Sheet'!$A:T,20,FALSE),"NA")</f>
        <v>Pneumothorax bilateral secondary to severe pneumonia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Sheet'!$A:L,12,FALSE),"NA")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Sheet'!$A:L,12,FALSE),"NA")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Sheet'!$A:L,12,FALSE),"NA")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Sheet'!$A:L,12,FALSE),"NA")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13</v>
      </c>
      <c r="B2" s="61"/>
      <c r="C2" s="61"/>
      <c r="D2" s="61"/>
      <c r="E2" s="61"/>
      <c r="F2" s="61"/>
      <c r="G2" s="61"/>
      <c r="H2" s="61"/>
      <c r="I2" s="61"/>
      <c r="J2" s="61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7">_xlfn._xlws.FILTER('Data Sheet'!A:A,'Data Sheet'!H:H=A2,"NA")</f>
        <v>7682</v>
      </c>
      <c r="B4" s="21" t="str">
        <f>_xlfn.IFNA(VLOOKUP($A4,'Data Sheet'!$A:B,2,FALSE),"NA")</f>
        <v>20/09/2021</v>
      </c>
      <c r="C4" s="22" t="str">
        <f>_xlfn.IFNA(VLOOKUP($A4,'Data Sheet'!$A:C,3,FALSE),"NA")</f>
        <v>pcmc.registry</v>
      </c>
      <c r="D4" s="22" t="str">
        <f>_xlfn.IFNA(VLOOKUP($A4,'Data Sheet'!$A:D,4,FALSE),"NA")</f>
        <v>Old</v>
      </c>
      <c r="E4" s="22" t="str">
        <f>_xlfn.IFNA(VLOOKUP($A4,'Data Sheet'!$A:E,5,FALSE),"NA")</f>
        <v>Male</v>
      </c>
      <c r="F4" s="23" t="str">
        <f>_xlfn.IFNA(VLOOKUP($A4,'Data Sheet'!$A:F,6,FALSE),"NA")</f>
        <v>29/05/2019</v>
      </c>
      <c r="G4" s="24">
        <f>_xlfn.IFNA(VLOOKUP($A4,'Data Sheet'!$A:G,7,FALSE),"NA")</f>
        <v>2</v>
      </c>
      <c r="H4" s="29" t="str">
        <f>_xlfn.IFNA(VLOOKUP($A4,'Data Sheet'!$A:N,14,FALSE),"NA")</f>
        <v>C. Tumors of the Chest &amp; Lungs</v>
      </c>
      <c r="I4" s="29" t="str">
        <f>_xlfn.IFNA(VLOOKUP($A4,'Data Sheet'!$A:O,15,FALSE),"NA")</f>
        <v>2. Malignant</v>
      </c>
      <c r="J4" s="24" t="str">
        <f>_xlfn.IFNA(VLOOKUP($A4,'Data Sheet'!$A:S,19,FALSE),"NA")</f>
        <v>C38.2</v>
      </c>
      <c r="K4" s="25" t="str">
        <f>_xlfn.IFNA(VLOOKUP($A4,'Data Sheet'!$A:T,20,FALSE),"NA")</f>
        <v>Posterior mediastinal masst /c Peripheral Nerve sheath tumor vs Neuroblastoma</v>
      </c>
    </row>
    <row r="5" spans="1:20" ht="13" x14ac:dyDescent="0.15">
      <c r="A5" s="20">
        <v>7531</v>
      </c>
      <c r="B5" s="21" t="str">
        <f>_xlfn.IFNA(VLOOKUP($A5,'Data Sheet'!$A:B,2,FALSE),"NA")</f>
        <v>19/09/2021</v>
      </c>
      <c r="C5" s="22" t="str">
        <f>_xlfn.IFNA(VLOOKUP($A5,'Data Sheet'!$A:C,3,FALSE),"NA")</f>
        <v>pcmc.registry</v>
      </c>
      <c r="D5" s="22" t="str">
        <f>_xlfn.IFNA(VLOOKUP($A5,'Data Sheet'!$A:D,4,FALSE),"NA")</f>
        <v>Old</v>
      </c>
      <c r="E5" s="22" t="str">
        <f>_xlfn.IFNA(VLOOKUP($A5,'Data Sheet'!$A:E,5,FALSE),"NA")</f>
        <v>Male</v>
      </c>
      <c r="F5" s="23" t="str">
        <f>_xlfn.IFNA(VLOOKUP($A5,'Data Sheet'!$A:F,6,FALSE),"NA")</f>
        <v>09/10/2008</v>
      </c>
      <c r="G5" s="26">
        <f>_xlfn.IFNA(VLOOKUP($A5,'Data Sheet'!$A:G,7,FALSE),"NA")</f>
        <v>12</v>
      </c>
      <c r="H5" s="29" t="str">
        <f>_xlfn.IFNA(VLOOKUP($A5,'Data Sheet'!$A:N,14,FALSE),"NA")</f>
        <v>A. Bronchial Asthma</v>
      </c>
      <c r="I5" s="29">
        <f>_xlfn.IFNA(VLOOKUP($A5,'Data Sheet'!$A:O,15,FALSE),"NA")</f>
        <v>0</v>
      </c>
      <c r="J5" s="26" t="str">
        <f>_xlfn.IFNA(VLOOKUP($A5,'Data Sheet'!$A:S,19,FALSE),"NA")</f>
        <v>J45</v>
      </c>
      <c r="K5" s="29" t="str">
        <f>_xlfn.IFNA(VLOOKUP($A5,'Data Sheet'!$A:T,20,FALSE),"NA")</f>
        <v>Bronchial asthma, mild persistent</v>
      </c>
    </row>
    <row r="6" spans="1:20" ht="13" x14ac:dyDescent="0.15">
      <c r="A6" s="20">
        <v>7521</v>
      </c>
      <c r="B6" s="21" t="str">
        <f>_xlfn.IFNA(VLOOKUP($A6,'Data Sheet'!$A:B,2,FALSE),"NA")</f>
        <v>18/09/2021</v>
      </c>
      <c r="C6" s="22" t="str">
        <f>_xlfn.IFNA(VLOOKUP($A6,'Data Sheet'!$A:C,3,FALSE),"NA")</f>
        <v>pcmc.registry</v>
      </c>
      <c r="D6" s="22" t="str">
        <f>_xlfn.IFNA(VLOOKUP($A6,'Data Sheet'!$A:D,4,FALSE),"NA")</f>
        <v>New</v>
      </c>
      <c r="E6" s="22" t="str">
        <f>_xlfn.IFNA(VLOOKUP($A6,'Data Sheet'!$A:E,5,FALSE),"NA")</f>
        <v>Male</v>
      </c>
      <c r="F6" s="23" t="str">
        <f>_xlfn.IFNA(VLOOKUP($A6,'Data Sheet'!$A:F,6,FALSE),"NA")</f>
        <v>22/01/2018</v>
      </c>
      <c r="G6" s="26">
        <f>_xlfn.IFNA(VLOOKUP($A6,'Data Sheet'!$A:G,7,FALSE),"NA")</f>
        <v>3</v>
      </c>
      <c r="H6" s="29" t="str">
        <f>_xlfn.IFNA(VLOOKUP($A6,'Data Sheet'!$A:N,14,FALSE),"NA")</f>
        <v>C. Tumors of the Chest &amp; Lungs</v>
      </c>
      <c r="I6" s="29" t="str">
        <f>_xlfn.IFNA(VLOOKUP($A6,'Data Sheet'!$A:O,15,FALSE),"NA")</f>
        <v>1. Benign</v>
      </c>
      <c r="J6" s="26" t="str">
        <f>_xlfn.IFNA(VLOOKUP($A6,'Data Sheet'!$A:S,19,FALSE),"NA")</f>
        <v>D18.1</v>
      </c>
      <c r="K6" s="29" t="str">
        <f>_xlfn.IFNA(VLOOKUP($A6,'Data Sheet'!$A:T,20,FALSE),"NA")</f>
        <v>Supraglottic mass t/c lymphangioma</v>
      </c>
    </row>
    <row r="7" spans="1:20" ht="13" x14ac:dyDescent="0.15">
      <c r="A7" s="20">
        <v>7517</v>
      </c>
      <c r="B7" s="21" t="str">
        <f>_xlfn.IFNA(VLOOKUP($A7,'Data Sheet'!$A:B,2,FALSE),"NA")</f>
        <v>18/09/2021</v>
      </c>
      <c r="C7" s="22" t="str">
        <f>_xlfn.IFNA(VLOOKUP($A7,'Data Sheet'!$A:C,3,FALSE),"NA")</f>
        <v>pcmc.registry</v>
      </c>
      <c r="D7" s="22" t="str">
        <f>_xlfn.IFNA(VLOOKUP($A7,'Data Sheet'!$A:D,4,FALSE),"NA")</f>
        <v>New</v>
      </c>
      <c r="E7" s="22" t="str">
        <f>_xlfn.IFNA(VLOOKUP($A7,'Data Sheet'!$A:E,5,FALSE),"NA")</f>
        <v>Male</v>
      </c>
      <c r="F7" s="23" t="str">
        <f>_xlfn.IFNA(VLOOKUP($A7,'Data Sheet'!$A:F,6,FALSE),"NA")</f>
        <v>09/05/2007</v>
      </c>
      <c r="G7" s="26">
        <f>_xlfn.IFNA(VLOOKUP($A7,'Data Sheet'!$A:G,7,FALSE),"NA")</f>
        <v>14</v>
      </c>
      <c r="H7" s="29" t="str">
        <f>_xlfn.IFNA(VLOOKUP($A7,'Data Sheet'!$A:N,14,FALSE),"NA")</f>
        <v>B. Acute Respiratory Distress Syndrome (ARDS)</v>
      </c>
      <c r="I7" s="29">
        <f>_xlfn.IFNA(VLOOKUP($A7,'Data Sheet'!$A:O,15,FALSE),"NA")</f>
        <v>0</v>
      </c>
      <c r="J7" s="26" t="str">
        <f>_xlfn.IFNA(VLOOKUP($A7,'Data Sheet'!$A:S,19,FALSE),"NA")</f>
        <v>J80</v>
      </c>
      <c r="K7" s="29" t="str">
        <f>_xlfn.IFNA(VLOOKUP($A7,'Data Sheet'!$A:T,20,FALSE),"NA")</f>
        <v>Acute Respiratory Distress Syndrome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Claire Sarmiento</cp:lastModifiedBy>
  <dcterms:created xsi:type="dcterms:W3CDTF">2021-09-20T11:34:14Z</dcterms:created>
  <dcterms:modified xsi:type="dcterms:W3CDTF">2021-09-20T11:34:34Z</dcterms:modified>
</cp:coreProperties>
</file>