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C:\Users\User\OneDrive\Documents\PHC Reports\MMI PHC\"/>
    </mc:Choice>
  </mc:AlternateContent>
  <xr:revisionPtr revIDLastSave="0" documentId="13_ncr:1_{A10B3479-2447-4E21-BB50-84687D52D432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F25" i="12" l="1"/>
  <c r="A4" i="2" a="1"/>
  <c r="A4" i="2" s="1"/>
  <c r="F21" i="12"/>
  <c r="F20" i="12"/>
  <c r="E16" i="12"/>
  <c r="C25" i="12"/>
  <c r="B16" i="12"/>
  <c r="B18" i="12"/>
  <c r="E12" i="12"/>
  <c r="B12" i="12"/>
  <c r="F8" i="12"/>
  <c r="D8" i="12"/>
  <c r="C17" i="12"/>
  <c r="C16" i="12"/>
  <c r="C21" i="12"/>
  <c r="C20" i="12"/>
  <c r="B20" i="12" l="1"/>
  <c r="F17" i="12"/>
  <c r="E22" i="12"/>
  <c r="B22" i="12"/>
  <c r="F22" i="12"/>
  <c r="B24" i="12"/>
  <c r="E18" i="12"/>
  <c r="F23" i="12"/>
  <c r="F16" i="12"/>
  <c r="C22" i="12"/>
  <c r="F18" i="12"/>
  <c r="E24" i="12"/>
  <c r="C18" i="12"/>
  <c r="C23" i="12"/>
  <c r="F19" i="12"/>
  <c r="F24" i="12"/>
  <c r="C19" i="12"/>
  <c r="C24" i="12"/>
  <c r="E20" i="12"/>
  <c r="B8" i="12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<sst xmlns="http://schemas.openxmlformats.org/spreadsheetml/2006/main" count="1159" uniqueCount="230">
  <si>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</si>
  <si>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</si>
  <si>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</si>
  <si>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</si>
  <si>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</si>
  <si>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</si>
  <si>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</si>
  <si>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</si>
  <si>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</si>
  <si>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</si>
  <si>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</si>
  <si>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</si>
  <si>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</si>
  <si>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</si>
  <si>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</si>
  <si>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</si>
  <si>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</si>
  <si>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</si>
  <si>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</si>
  <si>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</si>
  <si>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</si>
  <si>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</si>
  <si>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</si>
  <si>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</si>
  <si>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</si>
  <si>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</si>
  <si>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</si>
  <si>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</si>
  <si>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</si>
  <si>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</si>
  <si>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</si>
  <si>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</si>
  <si>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</si>
  <si>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</si>
  <si>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</si>
  <si>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</si>
  <si>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</si>
  <si>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15/10/2021</t>
  </si>
  <si>
    <t>phc.registry</t>
  </si>
  <si>
    <t>Old</t>
  </si>
  <si>
    <t>Male</t>
  </si>
  <si>
    <t>21/03/2014</t>
  </si>
  <si>
    <t>D. Preoperative Risk Assesment (z01.81)</t>
  </si>
  <si>
    <t>SISTER..</t>
  </si>
  <si>
    <t>Pre-operative evaluation</t>
  </si>
  <si>
    <t>01/11/2007</t>
  </si>
  <si>
    <t>Z01.818</t>
  </si>
  <si>
    <t>Female</t>
  </si>
  <si>
    <t>22/03/2010</t>
  </si>
  <si>
    <t>15/01/2011</t>
  </si>
  <si>
    <t>15/05/2002</t>
  </si>
  <si>
    <t>14/12/2013</t>
  </si>
  <si>
    <t>07/07/2000</t>
  </si>
  <si>
    <t>E. Other diseases not specified</t>
  </si>
  <si>
    <t>09/07/1997</t>
  </si>
  <si>
    <t>New</t>
  </si>
  <si>
    <t>08/02/2014</t>
  </si>
  <si>
    <t>13/04/2000</t>
  </si>
  <si>
    <t>19/11/2002</t>
  </si>
  <si>
    <t>30/05/1997</t>
  </si>
  <si>
    <t>14/02/2004</t>
  </si>
  <si>
    <t>Z01.81</t>
  </si>
  <si>
    <t>28/10/2010</t>
  </si>
  <si>
    <t>04/05/2016</t>
  </si>
  <si>
    <t>Z48.812</t>
  </si>
  <si>
    <t>Post-operative Pulmonary Care</t>
  </si>
  <si>
    <t>29/08/2007</t>
  </si>
  <si>
    <t>Post-operativePulmonary Care</t>
  </si>
  <si>
    <t>18/03/2016</t>
  </si>
  <si>
    <t>01/12/2015</t>
  </si>
  <si>
    <t>01/08/2004</t>
  </si>
  <si>
    <t>31/05/2000</t>
  </si>
  <si>
    <t>30/06/2006</t>
  </si>
  <si>
    <t>11/07/2008</t>
  </si>
  <si>
    <t>01/04/2016</t>
  </si>
  <si>
    <t>19/03/2015</t>
  </si>
  <si>
    <t>27/08/2013</t>
  </si>
  <si>
    <t>05/05/2011</t>
  </si>
  <si>
    <t>22/12/2016</t>
  </si>
  <si>
    <t>18/07/2007</t>
  </si>
  <si>
    <t>29/12/2013</t>
  </si>
  <si>
    <t>12/03/2007</t>
  </si>
  <si>
    <t>23/09/2001</t>
  </si>
  <si>
    <t>28/08/2012</t>
  </si>
  <si>
    <t>18/08/2009</t>
  </si>
  <si>
    <t>17/07/2015</t>
  </si>
  <si>
    <t>24/09/2001</t>
  </si>
  <si>
    <t>05/04/2006</t>
  </si>
  <si>
    <t>22/01/2002</t>
  </si>
  <si>
    <t>29/05/2015</t>
  </si>
  <si>
    <t>B. Pulmonary Hypertension</t>
  </si>
  <si>
    <t>I27.2</t>
  </si>
  <si>
    <t>Pulmonary arterial hypertension, Severe (75 mmHg by PAT), Group1</t>
  </si>
  <si>
    <t>20/02/2015</t>
  </si>
  <si>
    <t>Post-operativePulmonaryCare</t>
  </si>
  <si>
    <t>18/12/2011</t>
  </si>
  <si>
    <t>D. Interstitial Lung Diseases</t>
  </si>
  <si>
    <t>J84.9</t>
  </si>
  <si>
    <t>Interstitiallungdisease probablysecondarytoStevenJohnson Syndrome</t>
  </si>
  <si>
    <t>28/06/2004</t>
  </si>
  <si>
    <t>C. Obstructive Sleep Apnea</t>
  </si>
  <si>
    <t>G47.33</t>
  </si>
  <si>
    <t>ObstructiveSleepHypopneaSyndrome</t>
  </si>
  <si>
    <t>16/03/2013</t>
  </si>
  <si>
    <t>04/10/2012</t>
  </si>
  <si>
    <t>Obstructive Sleep Apnea Hypopnea Syndrome, Mild s/p Adenotonsillectomy(2015)</t>
  </si>
  <si>
    <t>05/03/1999</t>
  </si>
  <si>
    <t>C. Tumors of the Chest &amp; Lungs</t>
  </si>
  <si>
    <t>2. Malignant</t>
  </si>
  <si>
    <t>C85.9</t>
  </si>
  <si>
    <t>Non-HodgkinLymphoma</t>
  </si>
  <si>
    <t>20/07/2015</t>
  </si>
  <si>
    <t>A. Bronchial Asthma</t>
  </si>
  <si>
    <t>J45.9</t>
  </si>
  <si>
    <t>BronchialAsthmauncontrolled</t>
  </si>
  <si>
    <t>07/01/1998</t>
  </si>
  <si>
    <t>BronchialAsthmacontrolled</t>
  </si>
  <si>
    <t>09/09/2005</t>
  </si>
  <si>
    <t>08/04/2009</t>
  </si>
  <si>
    <t>24/05/2002</t>
  </si>
  <si>
    <t>12/10/2002</t>
  </si>
  <si>
    <t>J98.11</t>
  </si>
  <si>
    <t>Atelectasis,left lung</t>
  </si>
  <si>
    <t>31/01/2013</t>
  </si>
  <si>
    <t>Recurrent atelectasis,right lung</t>
  </si>
  <si>
    <t>21/05/2001</t>
  </si>
  <si>
    <t>B. Pneumothorax- including primary spontaneous and those with secondary causes</t>
  </si>
  <si>
    <t>J93.9</t>
  </si>
  <si>
    <t>Spontaneouspneumothoraxleft</t>
  </si>
  <si>
    <t>13/04/2016</t>
  </si>
  <si>
    <t>Pneumothorax bilateral secondary to ruptured pneumatocoeles</t>
  </si>
  <si>
    <t>16/09/1998</t>
  </si>
  <si>
    <t>Spontaneouspneumothorax right</t>
  </si>
  <si>
    <t>14/10/2004</t>
  </si>
  <si>
    <t>A. Pleural effusion</t>
  </si>
  <si>
    <t>2. Non- Infectious</t>
  </si>
  <si>
    <t>J91.8</t>
  </si>
  <si>
    <t>Massive Pleuraleffusion Left</t>
  </si>
  <si>
    <t>14/06/2012</t>
  </si>
  <si>
    <t>Pleuraleffusion</t>
  </si>
  <si>
    <t>04/06/2011</t>
  </si>
  <si>
    <t>Pleuraleffusionright</t>
  </si>
  <si>
    <t>19/08/2014</t>
  </si>
  <si>
    <t>Pleuraleffusionleft</t>
  </si>
  <si>
    <t>23/05/2016</t>
  </si>
  <si>
    <t>Pleural effusionright</t>
  </si>
  <si>
    <t>09/10/2010</t>
  </si>
  <si>
    <t>B. Lower Respiratory Tract</t>
  </si>
  <si>
    <t>8 Pulmonary Tuberculosis (Exposure, Latent TB infection, TB Disease)</t>
  </si>
  <si>
    <t>A15.0</t>
  </si>
  <si>
    <t>Tuberculosis Disease</t>
  </si>
  <si>
    <t>01/02/1998</t>
  </si>
  <si>
    <t>24/11/2004</t>
  </si>
  <si>
    <t>14/10/2002</t>
  </si>
  <si>
    <t>02/12/2014</t>
  </si>
  <si>
    <t>03/02/2000</t>
  </si>
  <si>
    <t>02/05/1999</t>
  </si>
  <si>
    <t>22/02/2000</t>
  </si>
  <si>
    <t>26/08/2011</t>
  </si>
  <si>
    <t>14/05/2014</t>
  </si>
  <si>
    <t>LatentTuberculousInfection</t>
  </si>
  <si>
    <t>19/03/2000</t>
  </si>
  <si>
    <t>Z20.1</t>
  </si>
  <si>
    <t>Tuberculosisexposure</t>
  </si>
  <si>
    <t>06/02/2016</t>
  </si>
  <si>
    <t>2. Health Care Associated pneumonia</t>
  </si>
  <si>
    <t>J18.9</t>
  </si>
  <si>
    <t>Hospital acquired pneumonia (Pseudomonas aeruginosa, Kocuriakristiceae)</t>
  </si>
  <si>
    <t>Hospitalacquiredpneumonia(Staphylococcusaureus)</t>
  </si>
  <si>
    <t>Hospitalacquiredpneumonia(Acinetobacterbaumannii)</t>
  </si>
  <si>
    <t>10/04/2016</t>
  </si>
  <si>
    <t>16/03/2016</t>
  </si>
  <si>
    <t>Hospitalacquiredpneumonia (Serratiamarcesens)</t>
  </si>
  <si>
    <t>27/04/2016</t>
  </si>
  <si>
    <t>Hospitalacquiredpneumonia(Klebsiellapneumoniae)</t>
  </si>
  <si>
    <t>29/06/2016</t>
  </si>
  <si>
    <t>Hospital acquired pneumonia (Klebsiella pneumoniae, Pseudomonasaeruginosa)</t>
  </si>
  <si>
    <t>05/06/2014</t>
  </si>
  <si>
    <t>1. Pneumonia, community acquired- (PCAP A, B, C or D)</t>
  </si>
  <si>
    <t>Pneumonia, Community Acquired (PCAP-B)</t>
  </si>
  <si>
    <t>Pneumonia, Community Acquired (PCAP-A)</t>
  </si>
  <si>
    <t>27/10/2015</t>
  </si>
  <si>
    <t>12/12/2004</t>
  </si>
  <si>
    <t>19/04/2016</t>
  </si>
  <si>
    <t>Pneumonia, Community Acquired (PCAP-C)</t>
  </si>
  <si>
    <t>09/03/2016</t>
  </si>
  <si>
    <t>Pneumonia, Community Acquired (PCAP-D)</t>
  </si>
  <si>
    <t>02/01/2016</t>
  </si>
  <si>
    <t>11/07/2011</t>
  </si>
  <si>
    <t>26/04/2011</t>
  </si>
  <si>
    <t>20/11/2013</t>
  </si>
  <si>
    <t>28/04/2015</t>
  </si>
  <si>
    <t>A. Upper Respiratory Tract</t>
  </si>
  <si>
    <t>J02</t>
  </si>
  <si>
    <t>Acute Nasopharyngitis</t>
  </si>
  <si>
    <t>19/09/2004</t>
  </si>
  <si>
    <t>Acute rhinitis</t>
  </si>
  <si>
    <t>22/04/2016</t>
  </si>
  <si>
    <t>14/07/2011</t>
  </si>
  <si>
    <t>23/03/2013</t>
  </si>
  <si>
    <t>23/08/2007</t>
  </si>
  <si>
    <t>Acute nasopharyngitis</t>
  </si>
  <si>
    <t>Acute Rhinitis</t>
  </si>
  <si>
    <t>P23.9</t>
  </si>
  <si>
    <t>Neonatal Pneumonia</t>
  </si>
  <si>
    <t>F. Pulmonary or Lung Parenchymal Deformities</t>
  </si>
  <si>
    <t>Q33</t>
  </si>
  <si>
    <t>Congenital Cystic Adenomatoid Malformation</t>
  </si>
  <si>
    <t>17/06/2016</t>
  </si>
  <si>
    <t>NEONATAL PNEUMONIA</t>
  </si>
  <si>
    <t>20/12/1998</t>
  </si>
  <si>
    <t>Q33.2</t>
  </si>
  <si>
    <t>Pulmonary Sequestration (intralobar and extralobar) right; with scimitar syndrome  S/p lobectomy, right lower lobe</t>
  </si>
  <si>
    <t>Pulmonary Sequestration, Right lung</t>
  </si>
  <si>
    <t>14/10/2021</t>
  </si>
  <si>
    <t>18/11/2015</t>
  </si>
  <si>
    <t>D. Laryngeal, Tracheal and Esophageal Deformities</t>
  </si>
  <si>
    <t>Q31.5</t>
  </si>
  <si>
    <t>Laryngomalacia</t>
  </si>
  <si>
    <t>02/02/2013</t>
  </si>
  <si>
    <t>C. Diaphragm Deformities</t>
  </si>
  <si>
    <t>Q79.1</t>
  </si>
  <si>
    <t>Diaphragmatic Eventeration</t>
  </si>
  <si>
    <t>Q32.0</t>
  </si>
  <si>
    <t>Tracheomalacia</t>
  </si>
  <si>
    <t>J98.6</t>
  </si>
  <si>
    <t>Diaphragmatic paralysis, Left</t>
  </si>
  <si>
    <t>Diaphragmatic paralysis, Right S/P Diaphragmatic Plication, Right</t>
  </si>
  <si>
    <t>DiaphragmaticEventeration</t>
  </si>
  <si>
    <t>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</si>
</sst>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D5" sqref="D5:E5"/>
    </sheetView>
  </sheetViews>
  <sheetFormatPr defaultRowHeight="12.5" x14ac:dyDescent="0.25"/>
  <cols>
    <col min="2" max="2" width="13.1796875" customWidth="1"/>
    <col min="5" max="5" width="13" customWidth="1"/>
  </cols>
  <sheetData>
    <row r="3" spans="1:11" ht="23.25" customHeight="1" x14ac:dyDescent="0.4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3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1.5" x14ac:dyDescent="0.25">
      <c r="A5" s="42" t="s">
        <v>25</v>
      </c>
      <c r="B5" s="44" t="s">
        <v>229</v>
      </c>
      <c r="C5" s="43" t="s">
        <v>26</v>
      </c>
      <c r="D5" s="51">
        <v>2016</v>
      </c>
      <c r="E5" s="51"/>
      <c r="F5" s="43" t="s">
        <v>27</v>
      </c>
      <c r="G5" s="51" t="s">
        <v>36</v>
      </c>
      <c r="H5" s="51"/>
      <c r="I5" s="35"/>
      <c r="J5" s="35"/>
      <c r="K5" s="35"/>
    </row>
    <row r="6" spans="1:11" ht="14" x14ac:dyDescent="0.2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4.5" x14ac:dyDescent="0.3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25">
      <c r="A8" s="35"/>
      <c r="B8" s="50">
        <f>SUM(D8:G9)</f>
        <v>108</v>
      </c>
      <c r="C8" s="50"/>
      <c r="D8" s="55">
        <f>COUNTIFS('Data Sheet'!$D:$D,"New")</f>
        <v>25</v>
      </c>
      <c r="E8" s="56"/>
      <c r="F8" s="59">
        <f>COUNTIF('Data Sheet'!$D:$D,"Old")</f>
        <v>83</v>
      </c>
      <c r="G8" s="59"/>
      <c r="H8" s="35"/>
      <c r="I8" s="35"/>
      <c r="J8" s="35"/>
      <c r="K8" s="35"/>
    </row>
    <row r="9" spans="1:11" x14ac:dyDescent="0.2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2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3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25">
      <c r="A12" s="35"/>
      <c r="B12" s="50">
        <f>COUNTIF('Data Sheet'!$E:$E,"Male")</f>
        <v>72</v>
      </c>
      <c r="C12" s="50"/>
      <c r="D12" s="50"/>
      <c r="E12" s="50">
        <f>COUNTIF('Data Sheet'!$E:$E,"Female")</f>
        <v>36</v>
      </c>
      <c r="F12" s="50"/>
      <c r="G12" s="50"/>
      <c r="H12" s="35"/>
      <c r="I12" s="35"/>
      <c r="J12" s="35"/>
      <c r="K12" s="35"/>
    </row>
    <row r="13" spans="1:11" x14ac:dyDescent="0.2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2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2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2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9</v>
      </c>
      <c r="C16" s="47" t="str">
        <f>_xlfn.CONCAT("New Cases: 
",COUNTIFS('Data Sheet'!$H:$H,"I. Congenital Malformations of the Respiratory Tract",'Data Sheet'!$D:$D,"New"))</f>
        <v>New Cases: 
2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6</v>
      </c>
      <c r="F16" s="47" t="str">
        <f>_xlfn.CONCAT("New Cases: 
",COUNTIFS('Data Sheet'!$H:$H,"VI. Non-infectious Disorders of the Respiratory Tract",'Data Sheet'!$D:$D,"New"))</f>
        <v>New Cases: 
2</v>
      </c>
      <c r="G16" s="47"/>
      <c r="H16" s="35"/>
      <c r="I16" s="35"/>
      <c r="J16" s="35"/>
      <c r="K16" s="35"/>
    </row>
    <row r="17" spans="1:11" ht="42.75" customHeight="1" x14ac:dyDescent="0.25">
      <c r="A17" s="35"/>
      <c r="B17" s="48"/>
      <c r="C17" s="47" t="str">
        <f>_xlfn.CONCAT("Old Cases: 
",COUNTIFS('Data Sheet'!$H:$H,"I. Congenital Malformations of the Respiratory Tract",'Data Sheet'!$D:$D,"Old"))</f>
        <v>Old Cases: 
7</v>
      </c>
      <c r="D17" s="47"/>
      <c r="E17" s="48"/>
      <c r="F17" s="47" t="str">
        <f>_xlfn.CONCAT("Old Cases: 
",COUNTIFS('Data Sheet'!$H:$H,"VI. Non-infectious Disorders of the Respiratory Tract",'Data Sheet'!$D:$D,"Old"))</f>
        <v>Old Cases: 
4</v>
      </c>
      <c r="G17" s="47"/>
      <c r="H17" s="35"/>
      <c r="I17" s="35"/>
      <c r="J17" s="35"/>
      <c r="K17" s="35"/>
    </row>
    <row r="18" spans="1:11" ht="42.75" customHeight="1" x14ac:dyDescent="0.25">
      <c r="A18" s="35"/>
      <c r="B18" s="48" t="str">
        <f>_xlfn.CONCAT("II. Respiratory Disorders of the Newborn: 
",COUNTIF('Data Sheet'!$H:$H,"II. Respiratory Disorders of the Newborn"))</f>
        <v>II. Respiratory Disorders of the Newborn: 
2</v>
      </c>
      <c r="C18" s="47" t="str">
        <f>_xlfn.CONCAT("New Cases: 
",COUNTIFS('Data Sheet'!$H:$H,"II. Respiratory Disorders of the Newborn",'Data Sheet'!$D:$D,"New"))</f>
        <v>New Cases: 
1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5</v>
      </c>
      <c r="F18" s="47" t="str">
        <f>_xlfn.CONCAT("New Cases: 
",COUNTIFS('Data Sheet'!$H:$H,"VII. Other Diseases with Prominent Respiratory Component",'Data Sheet'!$D:$D,"New"))</f>
        <v>New Cases: 
0</v>
      </c>
      <c r="G18" s="47"/>
      <c r="H18" s="35"/>
      <c r="I18" s="35"/>
      <c r="J18" s="35"/>
      <c r="K18" s="35"/>
    </row>
    <row r="19" spans="1:11" ht="46.5" customHeight="1" x14ac:dyDescent="0.25">
      <c r="A19" s="35"/>
      <c r="B19" s="48"/>
      <c r="C19" s="47" t="str">
        <f>_xlfn.CONCAT("Old Cases: 
",COUNTIFS('Data Sheet'!$H:$H,"II. Respiratory Disorders of the Newborn",'Data Sheet'!$D:$D,"Old"))</f>
        <v>Old Cases: 
1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5</v>
      </c>
      <c r="G19" s="47"/>
      <c r="H19" s="35"/>
      <c r="I19" s="35"/>
      <c r="J19" s="35"/>
      <c r="K19" s="40"/>
    </row>
    <row r="20" spans="1:11" ht="48.75" customHeight="1" x14ac:dyDescent="0.25">
      <c r="A20" s="35"/>
      <c r="B20" s="48" t="str">
        <f>_xlfn.CONCAT("III. Bronchopulmonary Dysplasia: 
",COUNTIF('Data Sheet'!$H:$H,"III. Bronchopulmonary Dysplasia"))</f>
        <v>III. Bronchopulmonary Dysplasia: 
0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2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25">
      <c r="A22" s="35"/>
      <c r="B22" s="48" t="str">
        <f>_xlfn.CONCAT("IV. Infections of the Respiratory Tract: 
",COUNTIF('Data Sheet'!$H:$H,"IV. Infections of the Respiratory Tract"))</f>
        <v>IV. Infections of the Respiratory Tract: 
37</v>
      </c>
      <c r="C22" s="47" t="str">
        <f>_xlfn.CONCAT("New Cases: 
",COUNTIFS('Data Sheet'!$H:$H,"IV. Infections of the Respiratory Tract",'Data Sheet'!$D:$D,"New"))</f>
        <v>New Cases: 
8</v>
      </c>
      <c r="D22" s="47"/>
      <c r="E22" s="48" t="str">
        <f>_xlfn.CONCAT("IX. Airways Disease: 
",COUNTIF('Data Sheet'!$H:$H,"IX. Airways Disease"))</f>
        <v>IX. Airways Disease: 
0</v>
      </c>
      <c r="F22" s="47" t="str">
        <f>_xlfn.CONCAT("New Cases: 
",COUNTIFS('Data Sheet'!$H:$H,"IX. Airways Disease",'Data Sheet'!$D:$D,"New"))</f>
        <v>New Cases: 
0</v>
      </c>
      <c r="G22" s="47"/>
      <c r="H22" s="35"/>
      <c r="I22" s="35"/>
      <c r="J22" s="35"/>
      <c r="K22" s="41"/>
    </row>
    <row r="23" spans="1:11" ht="51" customHeight="1" x14ac:dyDescent="0.25">
      <c r="A23" s="35"/>
      <c r="B23" s="48"/>
      <c r="C23" s="47" t="str">
        <f>_xlfn.CONCAT("Old Cases: 
",COUNTIFS('Data Sheet'!$H:$H,"IV. Infections of the Respiratory Tract",'Data Sheet'!$D:$D,"Old"))</f>
        <v>Old Cases: 
29</v>
      </c>
      <c r="D23" s="47"/>
      <c r="E23" s="48"/>
      <c r="F23" s="47" t="str">
        <f>_xlfn.CONCAT("Old Cases: 
",COUNTIFS('Data Sheet'!$H:$H,"IX. Airways Disease",'Data Sheet'!$D:$D,"Old"))</f>
        <v>Old Cases: 
0</v>
      </c>
      <c r="G23" s="47"/>
      <c r="H23" s="35"/>
      <c r="I23" s="35"/>
      <c r="J23" s="35"/>
      <c r="K23" s="35"/>
    </row>
    <row r="24" spans="1:11" ht="42" customHeight="1" x14ac:dyDescent="0.25">
      <c r="A24" s="35"/>
      <c r="B24" s="48" t="str">
        <f>_xlfn.CONCAT("V. Pleural Diseases: 
",COUNTIF('Data Sheet'!$H:$H,"V. Pleural Diseases"))</f>
        <v>V. Pleural Diseases: 
8</v>
      </c>
      <c r="C24" s="47" t="str">
        <f>_xlfn.CONCAT("New Cases: 
",COUNTIFS('Data Sheet'!$H:$H,"V. Pleural Diseases",'Data Sheet'!$D:$D,"New"))</f>
        <v>New Cases: 
4</v>
      </c>
      <c r="D24" s="47"/>
      <c r="E24" s="48" t="str">
        <f>_xlfn.CONCAT("X. Others Diseases: 
",COUNTIF('Data Sheet'!$H:$H,"X. Others Diseases"))</f>
        <v>X. Others Diseases: 
41</v>
      </c>
      <c r="F24" s="47" t="str">
        <f>_xlfn.CONCAT("New Cases: 
",COUNTIFS('Data Sheet'!$H:$H,"X. Others Diseases",'Data Sheet'!$D:$D,"New"))</f>
        <v>New Cases: 
8</v>
      </c>
      <c r="G24" s="47"/>
      <c r="H24" s="35"/>
      <c r="I24" s="35"/>
      <c r="J24" s="35"/>
      <c r="K24" s="35"/>
    </row>
    <row r="25" spans="1:11" ht="46.5" customHeight="1" x14ac:dyDescent="0.25">
      <c r="A25" s="35"/>
      <c r="B25" s="48"/>
      <c r="C25" s="47" t="str">
        <f>_xlfn.CONCAT("Old Cases: 
",COUNTIFS('Data Sheet'!$H:$H,"V. Pleural Diseases",'Data Sheet'!$D:$D,"Old"))</f>
        <v>Old Cases: 
4</v>
      </c>
      <c r="D25" s="47"/>
      <c r="E25" s="48"/>
      <c r="F25" s="47" t="str">
        <f>_xlfn.CONCAT("Old Cases: 
",COUNTIFS('Data Sheet'!$H:$H,"X. Others Diseases",'Data Sheet'!$D:$D,"Old"))</f>
        <v>Old Cases: 
33</v>
      </c>
      <c r="G25" s="47"/>
      <c r="H25" s="35"/>
      <c r="I25" s="35"/>
      <c r="J25" s="35"/>
      <c r="K25" s="35"/>
    </row>
    <row r="26" spans="1:11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48.26953125" bestFit="1" customWidth="1"/>
    <col min="9" max="9" width="25.1796875" customWidth="1"/>
    <col min="10" max="10" width="11.453125" bestFit="1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9.453125" customWidth="1"/>
    <col min="9" max="9" width="30.453125" customWidth="1"/>
  </cols>
  <sheetData>
    <row r="1" spans="1:18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55000000000000004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2.5" x14ac:dyDescent="0.2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2.5" x14ac:dyDescent="0.2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2.5" x14ac:dyDescent="0.2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2.5" x14ac:dyDescent="0.2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2.5" x14ac:dyDescent="0.2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2.5" x14ac:dyDescent="0.2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2.5" x14ac:dyDescent="0.2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2.5" x14ac:dyDescent="0.2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2.5" x14ac:dyDescent="0.2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2.5" x14ac:dyDescent="0.2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2.5" x14ac:dyDescent="0.2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2.5" x14ac:dyDescent="0.2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2.5" x14ac:dyDescent="0.2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2.5" x14ac:dyDescent="0.2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2.5" x14ac:dyDescent="0.2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2.5" x14ac:dyDescent="0.2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2.5" x14ac:dyDescent="0.2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2.5" x14ac:dyDescent="0.2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2.5" x14ac:dyDescent="0.2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2.5" x14ac:dyDescent="0.2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2.5" x14ac:dyDescent="0.2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2.5" x14ac:dyDescent="0.2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2.5" x14ac:dyDescent="0.2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2.5" x14ac:dyDescent="0.2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2.5" x14ac:dyDescent="0.2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2.5" x14ac:dyDescent="0.2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2.5" x14ac:dyDescent="0.2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2.5" x14ac:dyDescent="0.2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2.5" x14ac:dyDescent="0.2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2.5" x14ac:dyDescent="0.2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2.5" x14ac:dyDescent="0.2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2.5" x14ac:dyDescent="0.2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62.54296875" style="34" customWidth="1"/>
    <col min="9" max="9" width="21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55000000000000004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2.5" x14ac:dyDescent="0.2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2.5" x14ac:dyDescent="0.2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2.5" x14ac:dyDescent="0.2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2.5" x14ac:dyDescent="0.2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2.5" x14ac:dyDescent="0.2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2.5" x14ac:dyDescent="0.2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2.5" x14ac:dyDescent="0.2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2.5" x14ac:dyDescent="0.2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2.5" x14ac:dyDescent="0.2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2.5" x14ac:dyDescent="0.2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2.5" x14ac:dyDescent="0.2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defaultColWidth="14.453125" defaultRowHeight="15.75" customHeight="1" x14ac:dyDescent="0.25"/>
  <cols>
    <col min="8" max="8" width="27.54296875" customWidth="1"/>
    <col min="9" max="9" width="21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55000000000000004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5" x14ac:dyDescent="0.2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5" x14ac:dyDescent="0.2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5" x14ac:dyDescent="0.2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5" x14ac:dyDescent="0.2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5" x14ac:dyDescent="0.2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5" x14ac:dyDescent="0.2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5" x14ac:dyDescent="0.2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2.5" x14ac:dyDescent="0.2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2.5" x14ac:dyDescent="0.2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2.5" x14ac:dyDescent="0.2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2.5" x14ac:dyDescent="0.2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2.5" x14ac:dyDescent="0.2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2.5" x14ac:dyDescent="0.2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2.5" x14ac:dyDescent="0.2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2.5" x14ac:dyDescent="0.2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2.5" x14ac:dyDescent="0.2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2.5" x14ac:dyDescent="0.2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2.5" x14ac:dyDescent="0.2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2.5" x14ac:dyDescent="0.2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2.5" x14ac:dyDescent="0.2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opLeftCell="A103" workbookViewId="0">
      <selection activeCell="B112" sqref="B112"/>
    </sheetView>
  </sheetViews>
  <sheetFormatPr defaultColWidth="14.453125" defaultRowHeight="15.75" customHeight="1" x14ac:dyDescent="0.25"/>
  <cols>
    <col min="1" max="1" width="5.54296875" customWidth="1"/>
    <col min="8" max="8" width="51.453125" customWidth="1"/>
    <col min="9" max="9" width="19.7265625" customWidth="1"/>
  </cols>
  <sheetData>
    <row r="1" spans="1:20" ht="15.7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5" customFormat="1" ht="12.5" x14ac:dyDescent="0.25">
      <c r="A2" s="64">
        <v>9662</v>
      </c>
      <c r="B2" s="65" t="s">
        <v>37</v>
      </c>
      <c r="C2" s="65" t="s">
        <v>38</v>
      </c>
      <c r="D2" s="65" t="s">
        <v>39</v>
      </c>
      <c r="E2" s="65" t="s">
        <v>40</v>
      </c>
      <c r="F2" s="65" t="s">
        <v>41</v>
      </c>
      <c r="G2" s="64">
        <v>7</v>
      </c>
      <c r="H2" s="65" t="s">
        <v>17</v>
      </c>
      <c r="R2" s="65" t="s">
        <v>42</v>
      </c>
      <c r="S2" s="65" t="s">
        <v>43</v>
      </c>
      <c r="T2" s="65" t="s">
        <v>44</v>
      </c>
    </row>
    <row r="3" spans="1:20" s="65" customFormat="1" ht="12.5" x14ac:dyDescent="0.25">
      <c r="A3" s="64">
        <v>9661</v>
      </c>
      <c r="B3" s="65" t="s">
        <v>37</v>
      </c>
      <c r="C3" s="65" t="s">
        <v>38</v>
      </c>
      <c r="D3" s="65" t="s">
        <v>39</v>
      </c>
      <c r="E3" s="65" t="s">
        <v>40</v>
      </c>
      <c r="F3" s="65" t="s">
        <v>45</v>
      </c>
      <c r="G3" s="64">
        <v>13</v>
      </c>
      <c r="H3" s="65" t="s">
        <v>17</v>
      </c>
      <c r="R3" s="65" t="s">
        <v>42</v>
      </c>
      <c r="S3" s="65" t="s">
        <v>46</v>
      </c>
      <c r="T3" s="65" t="s">
        <v>44</v>
      </c>
    </row>
    <row r="4" spans="1:20" s="65" customFormat="1" ht="12.5" x14ac:dyDescent="0.25">
      <c r="A4" s="64">
        <v>9660</v>
      </c>
      <c r="B4" s="65" t="s">
        <v>37</v>
      </c>
      <c r="C4" s="65" t="s">
        <v>38</v>
      </c>
      <c r="D4" s="65" t="s">
        <v>39</v>
      </c>
      <c r="E4" s="65" t="s">
        <v>47</v>
      </c>
      <c r="F4" s="65" t="s">
        <v>48</v>
      </c>
      <c r="G4" s="64">
        <v>11</v>
      </c>
      <c r="H4" s="65" t="s">
        <v>17</v>
      </c>
      <c r="R4" s="65" t="s">
        <v>42</v>
      </c>
      <c r="S4" s="65" t="s">
        <v>46</v>
      </c>
      <c r="T4" s="65" t="s">
        <v>44</v>
      </c>
    </row>
    <row r="5" spans="1:20" s="65" customFormat="1" ht="12.5" x14ac:dyDescent="0.25">
      <c r="A5" s="64">
        <v>9659</v>
      </c>
      <c r="B5" s="65" t="s">
        <v>37</v>
      </c>
      <c r="C5" s="65" t="s">
        <v>38</v>
      </c>
      <c r="D5" s="65" t="s">
        <v>39</v>
      </c>
      <c r="E5" s="65" t="s">
        <v>40</v>
      </c>
      <c r="F5" s="65" t="s">
        <v>49</v>
      </c>
      <c r="G5" s="64">
        <v>10</v>
      </c>
      <c r="H5" s="65" t="s">
        <v>17</v>
      </c>
      <c r="R5" s="65" t="s">
        <v>42</v>
      </c>
      <c r="S5" s="65" t="s">
        <v>46</v>
      </c>
      <c r="T5" s="65" t="s">
        <v>44</v>
      </c>
    </row>
    <row r="6" spans="1:20" s="65" customFormat="1" ht="12.5" x14ac:dyDescent="0.25">
      <c r="A6" s="64">
        <v>9658</v>
      </c>
      <c r="B6" s="65" t="s">
        <v>37</v>
      </c>
      <c r="C6" s="65" t="s">
        <v>38</v>
      </c>
      <c r="D6" s="65" t="s">
        <v>39</v>
      </c>
      <c r="E6" s="65" t="s">
        <v>40</v>
      </c>
      <c r="F6" s="65" t="s">
        <v>50</v>
      </c>
      <c r="G6" s="64">
        <v>19</v>
      </c>
      <c r="H6" s="65" t="s">
        <v>17</v>
      </c>
      <c r="R6" s="65" t="s">
        <v>42</v>
      </c>
      <c r="S6" s="65" t="s">
        <v>46</v>
      </c>
      <c r="T6" s="65" t="s">
        <v>44</v>
      </c>
    </row>
    <row r="7" spans="1:20" s="65" customFormat="1" ht="12.5" x14ac:dyDescent="0.25">
      <c r="A7" s="64">
        <v>9657</v>
      </c>
      <c r="B7" s="65" t="s">
        <v>37</v>
      </c>
      <c r="C7" s="65" t="s">
        <v>38</v>
      </c>
      <c r="D7" s="65" t="s">
        <v>39</v>
      </c>
      <c r="E7" s="65" t="s">
        <v>47</v>
      </c>
      <c r="F7" s="65" t="s">
        <v>51</v>
      </c>
      <c r="G7" s="64">
        <v>7</v>
      </c>
      <c r="H7" s="65" t="s">
        <v>17</v>
      </c>
      <c r="R7" s="65" t="s">
        <v>42</v>
      </c>
      <c r="S7" s="65" t="s">
        <v>46</v>
      </c>
      <c r="T7" s="65" t="s">
        <v>44</v>
      </c>
    </row>
    <row r="8" spans="1:20" s="65" customFormat="1" ht="12.5" x14ac:dyDescent="0.25">
      <c r="A8" s="64">
        <v>9656</v>
      </c>
      <c r="B8" s="65" t="s">
        <v>37</v>
      </c>
      <c r="C8" s="65" t="s">
        <v>38</v>
      </c>
      <c r="D8" s="65" t="s">
        <v>39</v>
      </c>
      <c r="E8" s="65" t="s">
        <v>47</v>
      </c>
      <c r="F8" s="65" t="s">
        <v>52</v>
      </c>
      <c r="G8" s="64">
        <v>21</v>
      </c>
      <c r="H8" s="65" t="s">
        <v>17</v>
      </c>
      <c r="R8" s="65" t="s">
        <v>53</v>
      </c>
      <c r="S8" s="65" t="s">
        <v>46</v>
      </c>
      <c r="T8" s="65" t="s">
        <v>44</v>
      </c>
    </row>
    <row r="9" spans="1:20" s="65" customFormat="1" ht="12.5" x14ac:dyDescent="0.25">
      <c r="A9" s="64">
        <v>9655</v>
      </c>
      <c r="B9" s="65" t="s">
        <v>37</v>
      </c>
      <c r="C9" s="65" t="s">
        <v>38</v>
      </c>
      <c r="D9" s="65" t="s">
        <v>39</v>
      </c>
      <c r="E9" s="65" t="s">
        <v>40</v>
      </c>
      <c r="F9" s="65" t="s">
        <v>54</v>
      </c>
      <c r="G9" s="64">
        <v>24</v>
      </c>
      <c r="H9" s="65" t="s">
        <v>17</v>
      </c>
      <c r="R9" s="65" t="s">
        <v>42</v>
      </c>
      <c r="S9" s="65" t="s">
        <v>46</v>
      </c>
      <c r="T9" s="65" t="s">
        <v>44</v>
      </c>
    </row>
    <row r="10" spans="1:20" s="65" customFormat="1" ht="12.5" x14ac:dyDescent="0.25">
      <c r="A10" s="64">
        <v>9654</v>
      </c>
      <c r="B10" s="65" t="s">
        <v>37</v>
      </c>
      <c r="C10" s="65" t="s">
        <v>38</v>
      </c>
      <c r="D10" s="65" t="s">
        <v>55</v>
      </c>
      <c r="E10" s="65" t="s">
        <v>40</v>
      </c>
      <c r="F10" s="65" t="s">
        <v>56</v>
      </c>
      <c r="G10" s="64">
        <v>7</v>
      </c>
      <c r="H10" s="65" t="s">
        <v>17</v>
      </c>
      <c r="R10" s="65" t="s">
        <v>42</v>
      </c>
      <c r="S10" s="65" t="s">
        <v>46</v>
      </c>
      <c r="T10" s="65" t="s">
        <v>44</v>
      </c>
    </row>
    <row r="11" spans="1:20" s="65" customFormat="1" ht="12.5" x14ac:dyDescent="0.25">
      <c r="A11" s="64">
        <v>9653</v>
      </c>
      <c r="B11" s="65" t="s">
        <v>37</v>
      </c>
      <c r="C11" s="65" t="s">
        <v>38</v>
      </c>
      <c r="D11" s="65" t="s">
        <v>55</v>
      </c>
      <c r="E11" s="65" t="s">
        <v>40</v>
      </c>
      <c r="F11" s="65" t="s">
        <v>57</v>
      </c>
      <c r="G11" s="64">
        <v>21</v>
      </c>
      <c r="H11" s="65" t="s">
        <v>17</v>
      </c>
      <c r="R11" s="65" t="s">
        <v>42</v>
      </c>
      <c r="S11" s="65" t="s">
        <v>46</v>
      </c>
      <c r="T11" s="65" t="s">
        <v>44</v>
      </c>
    </row>
    <row r="12" spans="1:20" s="65" customFormat="1" ht="12.5" x14ac:dyDescent="0.25">
      <c r="A12" s="64">
        <v>9652</v>
      </c>
      <c r="B12" s="65" t="s">
        <v>37</v>
      </c>
      <c r="C12" s="65" t="s">
        <v>38</v>
      </c>
      <c r="D12" s="65" t="s">
        <v>39</v>
      </c>
      <c r="E12" s="65" t="s">
        <v>47</v>
      </c>
      <c r="F12" s="65" t="s">
        <v>48</v>
      </c>
      <c r="G12" s="64">
        <v>11</v>
      </c>
      <c r="H12" s="65" t="s">
        <v>17</v>
      </c>
      <c r="R12" s="65" t="s">
        <v>42</v>
      </c>
      <c r="S12" s="65" t="s">
        <v>46</v>
      </c>
      <c r="T12" s="65" t="s">
        <v>44</v>
      </c>
    </row>
    <row r="13" spans="1:20" s="65" customFormat="1" ht="12.5" x14ac:dyDescent="0.25">
      <c r="A13" s="64">
        <v>9651</v>
      </c>
      <c r="B13" s="65" t="s">
        <v>37</v>
      </c>
      <c r="C13" s="65" t="s">
        <v>38</v>
      </c>
      <c r="D13" s="65" t="s">
        <v>39</v>
      </c>
      <c r="E13" s="65" t="s">
        <v>40</v>
      </c>
      <c r="F13" s="65" t="s">
        <v>58</v>
      </c>
      <c r="G13" s="64">
        <v>18</v>
      </c>
      <c r="H13" s="65" t="s">
        <v>17</v>
      </c>
      <c r="R13" s="65" t="s">
        <v>42</v>
      </c>
      <c r="S13" s="65" t="s">
        <v>46</v>
      </c>
      <c r="T13" s="65" t="s">
        <v>44</v>
      </c>
    </row>
    <row r="14" spans="1:20" s="65" customFormat="1" ht="12.5" x14ac:dyDescent="0.25">
      <c r="A14" s="64">
        <v>9650</v>
      </c>
      <c r="B14" s="65" t="s">
        <v>37</v>
      </c>
      <c r="C14" s="65" t="s">
        <v>38</v>
      </c>
      <c r="D14" s="65" t="s">
        <v>39</v>
      </c>
      <c r="E14" s="65" t="s">
        <v>40</v>
      </c>
      <c r="F14" s="65" t="s">
        <v>59</v>
      </c>
      <c r="G14" s="64">
        <v>24</v>
      </c>
      <c r="H14" s="65" t="s">
        <v>17</v>
      </c>
      <c r="R14" s="65" t="s">
        <v>42</v>
      </c>
      <c r="S14" s="65" t="s">
        <v>46</v>
      </c>
      <c r="T14" s="65" t="s">
        <v>44</v>
      </c>
    </row>
    <row r="15" spans="1:20" s="65" customFormat="1" ht="12.5" x14ac:dyDescent="0.25">
      <c r="A15" s="64">
        <v>9649</v>
      </c>
      <c r="B15" s="65" t="s">
        <v>37</v>
      </c>
      <c r="C15" s="65" t="s">
        <v>38</v>
      </c>
      <c r="D15" s="65" t="s">
        <v>39</v>
      </c>
      <c r="E15" s="65" t="s">
        <v>40</v>
      </c>
      <c r="F15" s="65" t="s">
        <v>60</v>
      </c>
      <c r="G15" s="64">
        <v>17</v>
      </c>
      <c r="H15" s="65" t="s">
        <v>17</v>
      </c>
      <c r="R15" s="65" t="s">
        <v>42</v>
      </c>
      <c r="S15" s="65" t="s">
        <v>61</v>
      </c>
      <c r="T15" s="65" t="s">
        <v>44</v>
      </c>
    </row>
    <row r="16" spans="1:20" s="65" customFormat="1" ht="12.5" x14ac:dyDescent="0.25">
      <c r="A16" s="64">
        <v>9648</v>
      </c>
      <c r="B16" s="65" t="s">
        <v>37</v>
      </c>
      <c r="C16" s="65" t="s">
        <v>38</v>
      </c>
      <c r="D16" s="65" t="s">
        <v>39</v>
      </c>
      <c r="E16" s="65" t="s">
        <v>40</v>
      </c>
      <c r="F16" s="65" t="s">
        <v>62</v>
      </c>
      <c r="G16" s="64">
        <v>10</v>
      </c>
      <c r="H16" s="65" t="s">
        <v>17</v>
      </c>
      <c r="R16" s="65" t="s">
        <v>42</v>
      </c>
      <c r="S16" s="65" t="s">
        <v>46</v>
      </c>
      <c r="T16" s="65" t="s">
        <v>44</v>
      </c>
    </row>
    <row r="17" spans="1:20" s="65" customFormat="1" ht="12.5" x14ac:dyDescent="0.25">
      <c r="A17" s="64">
        <v>9647</v>
      </c>
      <c r="B17" s="65" t="s">
        <v>37</v>
      </c>
      <c r="C17" s="65" t="s">
        <v>38</v>
      </c>
      <c r="D17" s="65" t="s">
        <v>39</v>
      </c>
      <c r="E17" s="65" t="s">
        <v>40</v>
      </c>
      <c r="F17" s="65" t="s">
        <v>63</v>
      </c>
      <c r="G17" s="64">
        <v>5</v>
      </c>
      <c r="H17" s="65" t="s">
        <v>17</v>
      </c>
      <c r="R17" s="65" t="s">
        <v>53</v>
      </c>
      <c r="S17" s="65" t="s">
        <v>64</v>
      </c>
      <c r="T17" s="65" t="s">
        <v>65</v>
      </c>
    </row>
    <row r="18" spans="1:20" s="65" customFormat="1" ht="12.5" x14ac:dyDescent="0.25">
      <c r="A18" s="64">
        <v>9646</v>
      </c>
      <c r="B18" s="65" t="s">
        <v>37</v>
      </c>
      <c r="C18" s="65" t="s">
        <v>38</v>
      </c>
      <c r="D18" s="65" t="s">
        <v>39</v>
      </c>
      <c r="E18" s="65" t="s">
        <v>40</v>
      </c>
      <c r="F18" s="65" t="s">
        <v>66</v>
      </c>
      <c r="G18" s="64">
        <v>14</v>
      </c>
      <c r="H18" s="65" t="s">
        <v>17</v>
      </c>
      <c r="R18" s="65" t="s">
        <v>53</v>
      </c>
      <c r="S18" s="65" t="s">
        <v>64</v>
      </c>
      <c r="T18" s="65" t="s">
        <v>67</v>
      </c>
    </row>
    <row r="19" spans="1:20" s="65" customFormat="1" ht="12.5" x14ac:dyDescent="0.25">
      <c r="A19" s="64">
        <v>9645</v>
      </c>
      <c r="B19" s="65" t="s">
        <v>37</v>
      </c>
      <c r="C19" s="65" t="s">
        <v>38</v>
      </c>
      <c r="D19" s="65" t="s">
        <v>39</v>
      </c>
      <c r="E19" s="65" t="s">
        <v>47</v>
      </c>
      <c r="F19" s="65" t="s">
        <v>68</v>
      </c>
      <c r="G19" s="64">
        <v>5</v>
      </c>
      <c r="H19" s="65" t="s">
        <v>17</v>
      </c>
      <c r="R19" s="65" t="s">
        <v>53</v>
      </c>
      <c r="S19" s="65" t="s">
        <v>64</v>
      </c>
      <c r="T19" s="65" t="s">
        <v>65</v>
      </c>
    </row>
    <row r="20" spans="1:20" s="65" customFormat="1" ht="12.5" x14ac:dyDescent="0.25">
      <c r="A20" s="64">
        <v>9644</v>
      </c>
      <c r="B20" s="65" t="s">
        <v>37</v>
      </c>
      <c r="C20" s="65" t="s">
        <v>38</v>
      </c>
      <c r="D20" s="65" t="s">
        <v>55</v>
      </c>
      <c r="E20" s="65" t="s">
        <v>40</v>
      </c>
      <c r="F20" s="65" t="s">
        <v>69</v>
      </c>
      <c r="G20" s="64">
        <v>5</v>
      </c>
      <c r="H20" s="65" t="s">
        <v>17</v>
      </c>
      <c r="R20" s="65" t="s">
        <v>53</v>
      </c>
      <c r="S20" s="65" t="s">
        <v>64</v>
      </c>
      <c r="T20" s="65" t="s">
        <v>67</v>
      </c>
    </row>
    <row r="21" spans="1:20" s="65" customFormat="1" ht="12.5" x14ac:dyDescent="0.25">
      <c r="A21" s="64">
        <v>9643</v>
      </c>
      <c r="B21" s="65" t="s">
        <v>37</v>
      </c>
      <c r="C21" s="65" t="s">
        <v>38</v>
      </c>
      <c r="D21" s="65" t="s">
        <v>55</v>
      </c>
      <c r="E21" s="65" t="s">
        <v>40</v>
      </c>
      <c r="F21" s="65" t="s">
        <v>70</v>
      </c>
      <c r="G21" s="64">
        <v>17</v>
      </c>
      <c r="H21" s="65" t="s">
        <v>17</v>
      </c>
      <c r="R21" s="65" t="s">
        <v>53</v>
      </c>
      <c r="S21" s="65" t="s">
        <v>64</v>
      </c>
      <c r="T21" s="65" t="s">
        <v>65</v>
      </c>
    </row>
    <row r="22" spans="1:20" s="65" customFormat="1" ht="12.5" x14ac:dyDescent="0.25">
      <c r="A22" s="64">
        <v>9642</v>
      </c>
      <c r="B22" s="65" t="s">
        <v>37</v>
      </c>
      <c r="C22" s="65" t="s">
        <v>38</v>
      </c>
      <c r="D22" s="65" t="s">
        <v>39</v>
      </c>
      <c r="E22" s="65" t="s">
        <v>40</v>
      </c>
      <c r="F22" s="65" t="s">
        <v>71</v>
      </c>
      <c r="G22" s="64">
        <v>21</v>
      </c>
      <c r="H22" s="65" t="s">
        <v>17</v>
      </c>
      <c r="R22" s="65" t="s">
        <v>53</v>
      </c>
      <c r="S22" s="65" t="s">
        <v>64</v>
      </c>
      <c r="T22" s="65" t="s">
        <v>65</v>
      </c>
    </row>
    <row r="23" spans="1:20" s="65" customFormat="1" ht="12.5" x14ac:dyDescent="0.25">
      <c r="A23" s="64">
        <v>9641</v>
      </c>
      <c r="B23" s="65" t="s">
        <v>37</v>
      </c>
      <c r="C23" s="65" t="s">
        <v>38</v>
      </c>
      <c r="D23" s="65" t="s">
        <v>39</v>
      </c>
      <c r="E23" s="65" t="s">
        <v>47</v>
      </c>
      <c r="F23" s="65" t="s">
        <v>72</v>
      </c>
      <c r="G23" s="64">
        <v>15</v>
      </c>
      <c r="H23" s="65" t="s">
        <v>17</v>
      </c>
      <c r="R23" s="65" t="s">
        <v>53</v>
      </c>
      <c r="S23" s="65" t="s">
        <v>64</v>
      </c>
      <c r="T23" s="65" t="s">
        <v>67</v>
      </c>
    </row>
    <row r="24" spans="1:20" s="65" customFormat="1" ht="12.5" x14ac:dyDescent="0.25">
      <c r="A24" s="64">
        <v>9640</v>
      </c>
      <c r="B24" s="65" t="s">
        <v>37</v>
      </c>
      <c r="C24" s="65" t="s">
        <v>38</v>
      </c>
      <c r="D24" s="65" t="s">
        <v>39</v>
      </c>
      <c r="E24" s="65" t="s">
        <v>47</v>
      </c>
      <c r="F24" s="65" t="s">
        <v>73</v>
      </c>
      <c r="G24" s="64">
        <v>13</v>
      </c>
      <c r="H24" s="65" t="s">
        <v>17</v>
      </c>
      <c r="R24" s="65" t="s">
        <v>53</v>
      </c>
      <c r="S24" s="65" t="s">
        <v>64</v>
      </c>
      <c r="T24" s="65" t="s">
        <v>65</v>
      </c>
    </row>
    <row r="25" spans="1:20" s="65" customFormat="1" ht="12.5" x14ac:dyDescent="0.25">
      <c r="A25" s="64">
        <v>9639</v>
      </c>
      <c r="B25" s="65" t="s">
        <v>37</v>
      </c>
      <c r="C25" s="65" t="s">
        <v>38</v>
      </c>
      <c r="D25" s="65" t="s">
        <v>39</v>
      </c>
      <c r="E25" s="65" t="s">
        <v>47</v>
      </c>
      <c r="F25" s="65" t="s">
        <v>74</v>
      </c>
      <c r="G25" s="64">
        <v>5</v>
      </c>
      <c r="H25" s="65" t="s">
        <v>17</v>
      </c>
      <c r="R25" s="65" t="s">
        <v>53</v>
      </c>
      <c r="S25" s="65" t="s">
        <v>64</v>
      </c>
      <c r="T25" s="65" t="s">
        <v>67</v>
      </c>
    </row>
    <row r="26" spans="1:20" s="65" customFormat="1" ht="12.5" x14ac:dyDescent="0.25">
      <c r="A26" s="64">
        <v>9638</v>
      </c>
      <c r="B26" s="65" t="s">
        <v>37</v>
      </c>
      <c r="C26" s="65" t="s">
        <v>38</v>
      </c>
      <c r="D26" s="65" t="s">
        <v>39</v>
      </c>
      <c r="E26" s="65" t="s">
        <v>40</v>
      </c>
      <c r="F26" s="65" t="s">
        <v>75</v>
      </c>
      <c r="G26" s="64">
        <v>6</v>
      </c>
      <c r="H26" s="65" t="s">
        <v>17</v>
      </c>
      <c r="R26" s="65" t="s">
        <v>53</v>
      </c>
      <c r="S26" s="65" t="s">
        <v>64</v>
      </c>
      <c r="T26" s="65" t="s">
        <v>67</v>
      </c>
    </row>
    <row r="27" spans="1:20" s="65" customFormat="1" ht="12.5" x14ac:dyDescent="0.25">
      <c r="A27" s="64">
        <v>9637</v>
      </c>
      <c r="B27" s="65" t="s">
        <v>37</v>
      </c>
      <c r="C27" s="65" t="s">
        <v>38</v>
      </c>
      <c r="D27" s="65" t="s">
        <v>39</v>
      </c>
      <c r="E27" s="65" t="s">
        <v>47</v>
      </c>
      <c r="F27" s="65" t="s">
        <v>76</v>
      </c>
      <c r="G27" s="64">
        <v>8</v>
      </c>
      <c r="H27" s="65" t="s">
        <v>17</v>
      </c>
      <c r="R27" s="65" t="s">
        <v>53</v>
      </c>
      <c r="S27" s="65" t="s">
        <v>64</v>
      </c>
      <c r="T27" s="65" t="s">
        <v>67</v>
      </c>
    </row>
    <row r="28" spans="1:20" s="65" customFormat="1" ht="12.5" x14ac:dyDescent="0.25">
      <c r="A28" s="64">
        <v>9636</v>
      </c>
      <c r="B28" s="65" t="s">
        <v>37</v>
      </c>
      <c r="C28" s="65" t="s">
        <v>38</v>
      </c>
      <c r="D28" s="65" t="s">
        <v>39</v>
      </c>
      <c r="E28" s="65" t="s">
        <v>40</v>
      </c>
      <c r="F28" s="65" t="s">
        <v>77</v>
      </c>
      <c r="G28" s="64">
        <v>10</v>
      </c>
      <c r="H28" s="65" t="s">
        <v>17</v>
      </c>
      <c r="R28" s="65" t="s">
        <v>53</v>
      </c>
      <c r="S28" s="65" t="s">
        <v>64</v>
      </c>
      <c r="T28" s="65" t="s">
        <v>67</v>
      </c>
    </row>
    <row r="29" spans="1:20" s="65" customFormat="1" ht="12.5" x14ac:dyDescent="0.25">
      <c r="A29" s="64">
        <v>9635</v>
      </c>
      <c r="B29" s="65" t="s">
        <v>37</v>
      </c>
      <c r="C29" s="65" t="s">
        <v>38</v>
      </c>
      <c r="D29" s="65" t="s">
        <v>39</v>
      </c>
      <c r="E29" s="65" t="s">
        <v>47</v>
      </c>
      <c r="F29" s="65" t="s">
        <v>78</v>
      </c>
      <c r="G29" s="64">
        <v>4</v>
      </c>
      <c r="H29" s="65" t="s">
        <v>17</v>
      </c>
      <c r="R29" s="65" t="s">
        <v>53</v>
      </c>
      <c r="S29" s="65" t="s">
        <v>64</v>
      </c>
      <c r="T29" s="65" t="s">
        <v>67</v>
      </c>
    </row>
    <row r="30" spans="1:20" s="65" customFormat="1" ht="12.5" x14ac:dyDescent="0.25">
      <c r="A30" s="64">
        <v>9634</v>
      </c>
      <c r="B30" s="65" t="s">
        <v>37</v>
      </c>
      <c r="C30" s="65" t="s">
        <v>38</v>
      </c>
      <c r="D30" s="65" t="s">
        <v>39</v>
      </c>
      <c r="E30" s="65" t="s">
        <v>40</v>
      </c>
      <c r="F30" s="65" t="s">
        <v>79</v>
      </c>
      <c r="G30" s="64">
        <v>14</v>
      </c>
      <c r="H30" s="65" t="s">
        <v>17</v>
      </c>
      <c r="R30" s="65" t="s">
        <v>53</v>
      </c>
      <c r="S30" s="65" t="s">
        <v>64</v>
      </c>
      <c r="T30" s="65" t="s">
        <v>67</v>
      </c>
    </row>
    <row r="31" spans="1:20" s="65" customFormat="1" ht="12.5" x14ac:dyDescent="0.25">
      <c r="A31" s="64">
        <v>9633</v>
      </c>
      <c r="B31" s="65" t="s">
        <v>37</v>
      </c>
      <c r="C31" s="65" t="s">
        <v>38</v>
      </c>
      <c r="D31" s="65" t="s">
        <v>39</v>
      </c>
      <c r="E31" s="65" t="s">
        <v>40</v>
      </c>
      <c r="F31" s="65" t="s">
        <v>80</v>
      </c>
      <c r="G31" s="64">
        <v>7</v>
      </c>
      <c r="H31" s="65" t="s">
        <v>17</v>
      </c>
      <c r="R31" s="65" t="s">
        <v>53</v>
      </c>
      <c r="S31" s="65" t="s">
        <v>64</v>
      </c>
      <c r="T31" s="65" t="s">
        <v>67</v>
      </c>
    </row>
    <row r="32" spans="1:20" s="65" customFormat="1" ht="12.5" x14ac:dyDescent="0.25">
      <c r="A32" s="64">
        <v>9632</v>
      </c>
      <c r="B32" s="65" t="s">
        <v>37</v>
      </c>
      <c r="C32" s="65" t="s">
        <v>38</v>
      </c>
      <c r="D32" s="65" t="s">
        <v>39</v>
      </c>
      <c r="E32" s="65" t="s">
        <v>47</v>
      </c>
      <c r="F32" s="65" t="s">
        <v>81</v>
      </c>
      <c r="G32" s="64">
        <v>14</v>
      </c>
      <c r="H32" s="65" t="s">
        <v>17</v>
      </c>
      <c r="R32" s="65" t="s">
        <v>53</v>
      </c>
      <c r="S32" s="65" t="s">
        <v>64</v>
      </c>
      <c r="T32" s="65" t="s">
        <v>67</v>
      </c>
    </row>
    <row r="33" spans="1:20" s="65" customFormat="1" ht="12.5" x14ac:dyDescent="0.25">
      <c r="A33" s="64">
        <v>9631</v>
      </c>
      <c r="B33" s="65" t="s">
        <v>37</v>
      </c>
      <c r="C33" s="65" t="s">
        <v>38</v>
      </c>
      <c r="D33" s="65" t="s">
        <v>39</v>
      </c>
      <c r="E33" s="65" t="s">
        <v>47</v>
      </c>
      <c r="F33" s="65" t="s">
        <v>82</v>
      </c>
      <c r="G33" s="64">
        <v>20</v>
      </c>
      <c r="H33" s="65" t="s">
        <v>17</v>
      </c>
      <c r="R33" s="65" t="s">
        <v>53</v>
      </c>
      <c r="S33" s="65" t="s">
        <v>64</v>
      </c>
      <c r="T33" s="65" t="s">
        <v>67</v>
      </c>
    </row>
    <row r="34" spans="1:20" s="65" customFormat="1" ht="12.5" x14ac:dyDescent="0.25">
      <c r="A34" s="64">
        <v>9630</v>
      </c>
      <c r="B34" s="65" t="s">
        <v>37</v>
      </c>
      <c r="C34" s="65" t="s">
        <v>38</v>
      </c>
      <c r="D34" s="65" t="s">
        <v>55</v>
      </c>
      <c r="E34" s="65" t="s">
        <v>47</v>
      </c>
      <c r="F34" s="65" t="s">
        <v>83</v>
      </c>
      <c r="G34" s="64">
        <v>9</v>
      </c>
      <c r="H34" s="65" t="s">
        <v>17</v>
      </c>
      <c r="R34" s="65" t="s">
        <v>53</v>
      </c>
      <c r="S34" s="65" t="s">
        <v>64</v>
      </c>
      <c r="T34" s="65" t="s">
        <v>67</v>
      </c>
    </row>
    <row r="35" spans="1:20" s="65" customFormat="1" ht="12.5" x14ac:dyDescent="0.25">
      <c r="A35" s="64">
        <v>9629</v>
      </c>
      <c r="B35" s="65" t="s">
        <v>37</v>
      </c>
      <c r="C35" s="65" t="s">
        <v>38</v>
      </c>
      <c r="D35" s="65" t="s">
        <v>39</v>
      </c>
      <c r="E35" s="65" t="s">
        <v>40</v>
      </c>
      <c r="F35" s="65" t="s">
        <v>84</v>
      </c>
      <c r="G35" s="64">
        <v>12</v>
      </c>
      <c r="H35" s="65" t="s">
        <v>17</v>
      </c>
      <c r="R35" s="65" t="s">
        <v>53</v>
      </c>
      <c r="S35" s="65" t="s">
        <v>64</v>
      </c>
      <c r="T35" s="65" t="s">
        <v>67</v>
      </c>
    </row>
    <row r="36" spans="1:20" s="65" customFormat="1" ht="12.5" x14ac:dyDescent="0.25">
      <c r="A36" s="64">
        <v>9628</v>
      </c>
      <c r="B36" s="65" t="s">
        <v>37</v>
      </c>
      <c r="C36" s="65" t="s">
        <v>38</v>
      </c>
      <c r="D36" s="65" t="s">
        <v>55</v>
      </c>
      <c r="E36" s="65" t="s">
        <v>40</v>
      </c>
      <c r="F36" s="65" t="s">
        <v>85</v>
      </c>
      <c r="G36" s="64">
        <v>6</v>
      </c>
      <c r="H36" s="65" t="s">
        <v>17</v>
      </c>
      <c r="R36" s="65" t="s">
        <v>53</v>
      </c>
      <c r="S36" s="65" t="s">
        <v>64</v>
      </c>
      <c r="T36" s="65" t="s">
        <v>67</v>
      </c>
    </row>
    <row r="37" spans="1:20" s="65" customFormat="1" ht="12.5" x14ac:dyDescent="0.25">
      <c r="A37" s="64">
        <v>9627</v>
      </c>
      <c r="B37" s="65" t="s">
        <v>37</v>
      </c>
      <c r="C37" s="65" t="s">
        <v>38</v>
      </c>
      <c r="D37" s="65" t="s">
        <v>39</v>
      </c>
      <c r="E37" s="65" t="s">
        <v>40</v>
      </c>
      <c r="F37" s="65" t="s">
        <v>86</v>
      </c>
      <c r="G37" s="64">
        <v>20</v>
      </c>
      <c r="H37" s="65" t="s">
        <v>17</v>
      </c>
      <c r="R37" s="65" t="s">
        <v>53</v>
      </c>
      <c r="S37" s="65" t="s">
        <v>64</v>
      </c>
      <c r="T37" s="65" t="s">
        <v>67</v>
      </c>
    </row>
    <row r="38" spans="1:20" s="65" customFormat="1" ht="12.5" x14ac:dyDescent="0.25">
      <c r="A38" s="64">
        <v>9626</v>
      </c>
      <c r="B38" s="65" t="s">
        <v>37</v>
      </c>
      <c r="C38" s="65" t="s">
        <v>38</v>
      </c>
      <c r="D38" s="65" t="s">
        <v>39</v>
      </c>
      <c r="E38" s="65" t="s">
        <v>40</v>
      </c>
      <c r="F38" s="65" t="s">
        <v>87</v>
      </c>
      <c r="G38" s="64">
        <v>15</v>
      </c>
      <c r="H38" s="65" t="s">
        <v>17</v>
      </c>
      <c r="R38" s="65" t="s">
        <v>53</v>
      </c>
      <c r="S38" s="65" t="s">
        <v>64</v>
      </c>
      <c r="T38" s="65" t="s">
        <v>67</v>
      </c>
    </row>
    <row r="39" spans="1:20" s="65" customFormat="1" ht="12.5" x14ac:dyDescent="0.25">
      <c r="A39" s="64">
        <v>9625</v>
      </c>
      <c r="B39" s="65" t="s">
        <v>37</v>
      </c>
      <c r="C39" s="65" t="s">
        <v>38</v>
      </c>
      <c r="D39" s="65" t="s">
        <v>55</v>
      </c>
      <c r="E39" s="65" t="s">
        <v>47</v>
      </c>
      <c r="F39" s="65" t="s">
        <v>88</v>
      </c>
      <c r="G39" s="64">
        <v>19</v>
      </c>
      <c r="H39" s="65" t="s">
        <v>17</v>
      </c>
      <c r="R39" s="65" t="s">
        <v>53</v>
      </c>
      <c r="S39" s="65" t="s">
        <v>64</v>
      </c>
      <c r="T39" s="65" t="s">
        <v>67</v>
      </c>
    </row>
    <row r="40" spans="1:20" s="65" customFormat="1" ht="12.5" x14ac:dyDescent="0.25">
      <c r="A40" s="64">
        <v>9624</v>
      </c>
      <c r="B40" s="65" t="s">
        <v>37</v>
      </c>
      <c r="C40" s="65" t="s">
        <v>38</v>
      </c>
      <c r="D40" s="65" t="s">
        <v>55</v>
      </c>
      <c r="E40" s="65" t="s">
        <v>47</v>
      </c>
      <c r="F40" s="65" t="s">
        <v>93</v>
      </c>
      <c r="G40" s="64">
        <v>6</v>
      </c>
      <c r="H40" s="65" t="s">
        <v>17</v>
      </c>
      <c r="R40" s="65" t="s">
        <v>53</v>
      </c>
      <c r="S40" s="65" t="s">
        <v>64</v>
      </c>
      <c r="T40" s="65" t="s">
        <v>94</v>
      </c>
    </row>
    <row r="41" spans="1:20" s="65" customFormat="1" ht="12.5" x14ac:dyDescent="0.25">
      <c r="A41" s="64">
        <v>9623</v>
      </c>
      <c r="B41" s="65" t="s">
        <v>37</v>
      </c>
      <c r="C41" s="65" t="s">
        <v>38</v>
      </c>
      <c r="D41" s="65" t="s">
        <v>39</v>
      </c>
      <c r="E41" s="65" t="s">
        <v>40</v>
      </c>
      <c r="F41" s="65" t="s">
        <v>95</v>
      </c>
      <c r="G41" s="64">
        <v>9</v>
      </c>
      <c r="H41" s="65" t="s">
        <v>15</v>
      </c>
      <c r="P41" s="65" t="s">
        <v>96</v>
      </c>
      <c r="S41" s="65" t="s">
        <v>97</v>
      </c>
      <c r="T41" s="65" t="s">
        <v>98</v>
      </c>
    </row>
    <row r="42" spans="1:20" s="65" customFormat="1" ht="12.5" x14ac:dyDescent="0.25">
      <c r="A42" s="64">
        <v>9622</v>
      </c>
      <c r="B42" s="65" t="s">
        <v>37</v>
      </c>
      <c r="C42" s="65" t="s">
        <v>38</v>
      </c>
      <c r="D42" s="65" t="s">
        <v>39</v>
      </c>
      <c r="E42" s="65" t="s">
        <v>40</v>
      </c>
      <c r="F42" s="65" t="s">
        <v>99</v>
      </c>
      <c r="G42" s="64">
        <v>17</v>
      </c>
      <c r="H42" s="65" t="s">
        <v>15</v>
      </c>
      <c r="P42" s="65" t="s">
        <v>100</v>
      </c>
      <c r="S42" s="65" t="s">
        <v>101</v>
      </c>
      <c r="T42" s="65" t="s">
        <v>102</v>
      </c>
    </row>
    <row r="43" spans="1:20" s="65" customFormat="1" ht="12.5" x14ac:dyDescent="0.25">
      <c r="A43" s="64">
        <v>9621</v>
      </c>
      <c r="B43" s="65" t="s">
        <v>37</v>
      </c>
      <c r="C43" s="65" t="s">
        <v>38</v>
      </c>
      <c r="D43" s="65" t="s">
        <v>39</v>
      </c>
      <c r="E43" s="65" t="s">
        <v>40</v>
      </c>
      <c r="F43" s="65" t="s">
        <v>103</v>
      </c>
      <c r="G43" s="64">
        <v>8</v>
      </c>
      <c r="H43" s="65" t="s">
        <v>15</v>
      </c>
      <c r="P43" s="65" t="s">
        <v>100</v>
      </c>
      <c r="S43" s="65" t="s">
        <v>101</v>
      </c>
      <c r="T43" s="65" t="s">
        <v>102</v>
      </c>
    </row>
    <row r="44" spans="1:20" s="65" customFormat="1" ht="12.5" x14ac:dyDescent="0.25">
      <c r="A44" s="64">
        <v>9620</v>
      </c>
      <c r="B44" s="65" t="s">
        <v>37</v>
      </c>
      <c r="C44" s="65" t="s">
        <v>38</v>
      </c>
      <c r="D44" s="65" t="s">
        <v>39</v>
      </c>
      <c r="E44" s="65" t="s">
        <v>40</v>
      </c>
      <c r="F44" s="65" t="s">
        <v>104</v>
      </c>
      <c r="G44" s="64">
        <v>9</v>
      </c>
      <c r="H44" s="65" t="s">
        <v>15</v>
      </c>
      <c r="P44" s="65" t="s">
        <v>100</v>
      </c>
      <c r="S44" s="65" t="s">
        <v>101</v>
      </c>
      <c r="T44" s="65" t="s">
        <v>105</v>
      </c>
    </row>
    <row r="45" spans="1:20" s="65" customFormat="1" ht="12.5" x14ac:dyDescent="0.25">
      <c r="A45" s="64">
        <v>9619</v>
      </c>
      <c r="B45" s="65" t="s">
        <v>37</v>
      </c>
      <c r="C45" s="65" t="s">
        <v>38</v>
      </c>
      <c r="D45" s="65" t="s">
        <v>39</v>
      </c>
      <c r="E45" s="65" t="s">
        <v>47</v>
      </c>
      <c r="F45" s="65" t="s">
        <v>89</v>
      </c>
      <c r="G45" s="64">
        <v>6</v>
      </c>
      <c r="H45" s="65" t="s">
        <v>15</v>
      </c>
      <c r="P45" s="65" t="s">
        <v>90</v>
      </c>
      <c r="S45" s="65" t="s">
        <v>91</v>
      </c>
      <c r="T45" s="65" t="s">
        <v>92</v>
      </c>
    </row>
    <row r="46" spans="1:20" s="65" customFormat="1" ht="12.5" x14ac:dyDescent="0.25">
      <c r="A46" s="64">
        <v>9618</v>
      </c>
      <c r="B46" s="65" t="s">
        <v>37</v>
      </c>
      <c r="C46" s="65" t="s">
        <v>38</v>
      </c>
      <c r="D46" s="65" t="s">
        <v>39</v>
      </c>
      <c r="E46" s="65" t="s">
        <v>47</v>
      </c>
      <c r="F46" s="65" t="s">
        <v>106</v>
      </c>
      <c r="G46" s="64">
        <v>22</v>
      </c>
      <c r="H46" s="65" t="s">
        <v>13</v>
      </c>
      <c r="N46" s="65" t="s">
        <v>107</v>
      </c>
      <c r="O46" s="65" t="s">
        <v>108</v>
      </c>
      <c r="S46" s="65" t="s">
        <v>109</v>
      </c>
      <c r="T46" s="65" t="s">
        <v>110</v>
      </c>
    </row>
    <row r="47" spans="1:20" s="65" customFormat="1" ht="12.5" x14ac:dyDescent="0.25">
      <c r="A47" s="64">
        <v>9617</v>
      </c>
      <c r="B47" s="65" t="s">
        <v>37</v>
      </c>
      <c r="C47" s="65" t="s">
        <v>38</v>
      </c>
      <c r="D47" s="65" t="s">
        <v>55</v>
      </c>
      <c r="E47" s="65" t="s">
        <v>47</v>
      </c>
      <c r="F47" s="65" t="s">
        <v>111</v>
      </c>
      <c r="G47" s="64">
        <v>6</v>
      </c>
      <c r="H47" s="65" t="s">
        <v>13</v>
      </c>
      <c r="N47" s="65" t="s">
        <v>112</v>
      </c>
      <c r="S47" s="65" t="s">
        <v>113</v>
      </c>
      <c r="T47" s="65" t="s">
        <v>114</v>
      </c>
    </row>
    <row r="48" spans="1:20" s="65" customFormat="1" ht="12.5" x14ac:dyDescent="0.25">
      <c r="A48" s="64">
        <v>9615</v>
      </c>
      <c r="B48" s="65" t="s">
        <v>37</v>
      </c>
      <c r="C48" s="65" t="s">
        <v>38</v>
      </c>
      <c r="D48" s="65" t="s">
        <v>39</v>
      </c>
      <c r="E48" s="65" t="s">
        <v>40</v>
      </c>
      <c r="F48" s="65" t="s">
        <v>115</v>
      </c>
      <c r="G48" s="64">
        <v>23</v>
      </c>
      <c r="H48" s="65" t="s">
        <v>13</v>
      </c>
      <c r="N48" s="65" t="s">
        <v>112</v>
      </c>
      <c r="S48" s="65" t="s">
        <v>113</v>
      </c>
      <c r="T48" s="65" t="s">
        <v>116</v>
      </c>
    </row>
    <row r="49" spans="1:20" s="65" customFormat="1" ht="12.5" x14ac:dyDescent="0.25">
      <c r="A49" s="64">
        <v>9614</v>
      </c>
      <c r="B49" s="65" t="s">
        <v>37</v>
      </c>
      <c r="C49" s="65" t="s">
        <v>38</v>
      </c>
      <c r="D49" s="65" t="s">
        <v>39</v>
      </c>
      <c r="E49" s="65" t="s">
        <v>47</v>
      </c>
      <c r="F49" s="65" t="s">
        <v>117</v>
      </c>
      <c r="G49" s="64">
        <v>16</v>
      </c>
      <c r="H49" s="65" t="s">
        <v>13</v>
      </c>
      <c r="N49" s="65" t="s">
        <v>112</v>
      </c>
      <c r="S49" s="65" t="s">
        <v>113</v>
      </c>
      <c r="T49" s="65" t="s">
        <v>116</v>
      </c>
    </row>
    <row r="50" spans="1:20" s="65" customFormat="1" ht="12.5" x14ac:dyDescent="0.25">
      <c r="A50" s="64">
        <v>9613</v>
      </c>
      <c r="B50" s="65" t="s">
        <v>37</v>
      </c>
      <c r="C50" s="65" t="s">
        <v>38</v>
      </c>
      <c r="D50" s="65" t="s">
        <v>55</v>
      </c>
      <c r="E50" s="65" t="s">
        <v>40</v>
      </c>
      <c r="F50" s="65" t="s">
        <v>118</v>
      </c>
      <c r="G50" s="64">
        <v>12</v>
      </c>
      <c r="H50" s="65" t="s">
        <v>13</v>
      </c>
      <c r="N50" s="65" t="s">
        <v>112</v>
      </c>
      <c r="S50" s="65" t="s">
        <v>113</v>
      </c>
      <c r="T50" s="65" t="s">
        <v>116</v>
      </c>
    </row>
    <row r="51" spans="1:20" s="65" customFormat="1" ht="12.5" x14ac:dyDescent="0.25">
      <c r="A51" s="64">
        <v>9612</v>
      </c>
      <c r="B51" s="65" t="s">
        <v>37</v>
      </c>
      <c r="C51" s="65" t="s">
        <v>38</v>
      </c>
      <c r="D51" s="65" t="s">
        <v>39</v>
      </c>
      <c r="E51" s="65" t="s">
        <v>40</v>
      </c>
      <c r="F51" s="65" t="s">
        <v>119</v>
      </c>
      <c r="G51" s="64">
        <v>19</v>
      </c>
      <c r="H51" s="65" t="s">
        <v>13</v>
      </c>
      <c r="N51" s="65" t="s">
        <v>112</v>
      </c>
      <c r="S51" s="65" t="s">
        <v>113</v>
      </c>
      <c r="T51" s="65" t="s">
        <v>116</v>
      </c>
    </row>
    <row r="52" spans="1:20" s="65" customFormat="1" ht="12.5" x14ac:dyDescent="0.25">
      <c r="A52" s="64">
        <v>9611</v>
      </c>
      <c r="B52" s="65" t="s">
        <v>37</v>
      </c>
      <c r="C52" s="65" t="s">
        <v>38</v>
      </c>
      <c r="D52" s="65" t="s">
        <v>39</v>
      </c>
      <c r="E52" s="65" t="s">
        <v>47</v>
      </c>
      <c r="F52" s="65" t="s">
        <v>120</v>
      </c>
      <c r="G52" s="64">
        <v>19</v>
      </c>
      <c r="H52" s="65" t="s">
        <v>17</v>
      </c>
      <c r="R52" s="65" t="s">
        <v>53</v>
      </c>
      <c r="S52" s="65" t="s">
        <v>121</v>
      </c>
      <c r="T52" s="65" t="s">
        <v>122</v>
      </c>
    </row>
    <row r="53" spans="1:20" s="65" customFormat="1" ht="12.5" x14ac:dyDescent="0.25">
      <c r="A53" s="64">
        <v>9610</v>
      </c>
      <c r="B53" s="65" t="s">
        <v>37</v>
      </c>
      <c r="C53" s="65" t="s">
        <v>38</v>
      </c>
      <c r="D53" s="65" t="s">
        <v>39</v>
      </c>
      <c r="E53" s="65" t="s">
        <v>47</v>
      </c>
      <c r="F53" s="65" t="s">
        <v>123</v>
      </c>
      <c r="G53" s="64">
        <v>8</v>
      </c>
      <c r="H53" s="65" t="s">
        <v>17</v>
      </c>
      <c r="R53" s="65" t="s">
        <v>53</v>
      </c>
      <c r="S53" s="65" t="s">
        <v>121</v>
      </c>
      <c r="T53" s="65" t="s">
        <v>124</v>
      </c>
    </row>
    <row r="54" spans="1:20" s="65" customFormat="1" ht="12.5" x14ac:dyDescent="0.25">
      <c r="A54" s="64">
        <v>9609</v>
      </c>
      <c r="B54" s="65" t="s">
        <v>37</v>
      </c>
      <c r="C54" s="65" t="s">
        <v>38</v>
      </c>
      <c r="D54" s="65" t="s">
        <v>55</v>
      </c>
      <c r="E54" s="65" t="s">
        <v>40</v>
      </c>
      <c r="F54" s="65" t="s">
        <v>125</v>
      </c>
      <c r="G54" s="64">
        <v>20</v>
      </c>
      <c r="H54" s="65" t="s">
        <v>11</v>
      </c>
      <c r="L54" s="65" t="s">
        <v>126</v>
      </c>
      <c r="S54" s="65" t="s">
        <v>127</v>
      </c>
      <c r="T54" s="65" t="s">
        <v>128</v>
      </c>
    </row>
    <row r="55" spans="1:20" s="65" customFormat="1" ht="12.5" x14ac:dyDescent="0.25">
      <c r="A55" s="64">
        <v>9608</v>
      </c>
      <c r="B55" s="65" t="s">
        <v>37</v>
      </c>
      <c r="C55" s="65" t="s">
        <v>38</v>
      </c>
      <c r="D55" s="65" t="s">
        <v>55</v>
      </c>
      <c r="E55" s="65" t="s">
        <v>40</v>
      </c>
      <c r="F55" s="65" t="s">
        <v>129</v>
      </c>
      <c r="G55" s="64">
        <v>5</v>
      </c>
      <c r="H55" s="65" t="s">
        <v>11</v>
      </c>
      <c r="L55" s="65" t="s">
        <v>126</v>
      </c>
      <c r="S55" s="65" t="s">
        <v>127</v>
      </c>
      <c r="T55" s="65" t="s">
        <v>130</v>
      </c>
    </row>
    <row r="56" spans="1:20" s="65" customFormat="1" ht="12.5" x14ac:dyDescent="0.25">
      <c r="A56" s="64">
        <v>9607</v>
      </c>
      <c r="B56" s="65" t="s">
        <v>37</v>
      </c>
      <c r="C56" s="65" t="s">
        <v>38</v>
      </c>
      <c r="D56" s="65" t="s">
        <v>39</v>
      </c>
      <c r="E56" s="65" t="s">
        <v>40</v>
      </c>
      <c r="F56" s="65" t="s">
        <v>131</v>
      </c>
      <c r="G56" s="64">
        <v>23</v>
      </c>
      <c r="H56" s="65" t="s">
        <v>11</v>
      </c>
      <c r="L56" s="65" t="s">
        <v>126</v>
      </c>
      <c r="S56" s="65" t="s">
        <v>127</v>
      </c>
      <c r="T56" s="65" t="s">
        <v>132</v>
      </c>
    </row>
    <row r="57" spans="1:20" s="65" customFormat="1" ht="12.5" x14ac:dyDescent="0.25">
      <c r="A57" s="64">
        <v>9606</v>
      </c>
      <c r="B57" s="65" t="s">
        <v>37</v>
      </c>
      <c r="C57" s="65" t="s">
        <v>38</v>
      </c>
      <c r="D57" s="65" t="s">
        <v>55</v>
      </c>
      <c r="E57" s="65" t="s">
        <v>40</v>
      </c>
      <c r="F57" s="65" t="s">
        <v>133</v>
      </c>
      <c r="G57" s="64">
        <v>17</v>
      </c>
      <c r="H57" s="65" t="s">
        <v>11</v>
      </c>
      <c r="L57" s="65" t="s">
        <v>134</v>
      </c>
      <c r="M57" s="65" t="s">
        <v>135</v>
      </c>
      <c r="S57" s="65" t="s">
        <v>136</v>
      </c>
      <c r="T57" s="65" t="s">
        <v>137</v>
      </c>
    </row>
    <row r="58" spans="1:20" s="65" customFormat="1" ht="12.5" x14ac:dyDescent="0.25">
      <c r="A58" s="64">
        <v>9605</v>
      </c>
      <c r="B58" s="65" t="s">
        <v>37</v>
      </c>
      <c r="C58" s="65" t="s">
        <v>38</v>
      </c>
      <c r="D58" s="65" t="s">
        <v>55</v>
      </c>
      <c r="E58" s="65" t="s">
        <v>47</v>
      </c>
      <c r="F58" s="65" t="s">
        <v>138</v>
      </c>
      <c r="G58" s="64">
        <v>9</v>
      </c>
      <c r="H58" s="65" t="s">
        <v>11</v>
      </c>
      <c r="L58" s="65" t="s">
        <v>134</v>
      </c>
      <c r="M58" s="65" t="s">
        <v>135</v>
      </c>
      <c r="S58" s="65" t="s">
        <v>136</v>
      </c>
      <c r="T58" s="65" t="s">
        <v>139</v>
      </c>
    </row>
    <row r="59" spans="1:20" s="65" customFormat="1" ht="12.5" x14ac:dyDescent="0.25">
      <c r="A59" s="64">
        <v>9604</v>
      </c>
      <c r="B59" s="65" t="s">
        <v>37</v>
      </c>
      <c r="C59" s="65" t="s">
        <v>38</v>
      </c>
      <c r="D59" s="65" t="s">
        <v>39</v>
      </c>
      <c r="E59" s="65" t="s">
        <v>40</v>
      </c>
      <c r="F59" s="65" t="s">
        <v>140</v>
      </c>
      <c r="G59" s="64">
        <v>10</v>
      </c>
      <c r="H59" s="65" t="s">
        <v>11</v>
      </c>
      <c r="L59" s="65" t="s">
        <v>134</v>
      </c>
      <c r="M59" s="65" t="s">
        <v>135</v>
      </c>
      <c r="S59" s="65" t="s">
        <v>136</v>
      </c>
      <c r="T59" s="65" t="s">
        <v>141</v>
      </c>
    </row>
    <row r="60" spans="1:20" s="65" customFormat="1" ht="12.5" x14ac:dyDescent="0.25">
      <c r="A60" s="64">
        <v>9603</v>
      </c>
      <c r="B60" s="65" t="s">
        <v>37</v>
      </c>
      <c r="C60" s="65" t="s">
        <v>38</v>
      </c>
      <c r="D60" s="65" t="s">
        <v>39</v>
      </c>
      <c r="E60" s="65" t="s">
        <v>40</v>
      </c>
      <c r="F60" s="65" t="s">
        <v>142</v>
      </c>
      <c r="G60" s="64">
        <v>7</v>
      </c>
      <c r="H60" s="65" t="s">
        <v>11</v>
      </c>
      <c r="L60" s="65" t="s">
        <v>134</v>
      </c>
      <c r="M60" s="65" t="s">
        <v>135</v>
      </c>
      <c r="S60" s="65" t="s">
        <v>136</v>
      </c>
      <c r="T60" s="65" t="s">
        <v>143</v>
      </c>
    </row>
    <row r="61" spans="1:20" s="65" customFormat="1" ht="12.5" x14ac:dyDescent="0.25">
      <c r="A61" s="64">
        <v>9602</v>
      </c>
      <c r="B61" s="65" t="s">
        <v>37</v>
      </c>
      <c r="C61" s="65" t="s">
        <v>38</v>
      </c>
      <c r="D61" s="65" t="s">
        <v>39</v>
      </c>
      <c r="E61" s="65" t="s">
        <v>40</v>
      </c>
      <c r="F61" s="65" t="s">
        <v>144</v>
      </c>
      <c r="G61" s="64">
        <v>5</v>
      </c>
      <c r="H61" s="65" t="s">
        <v>11</v>
      </c>
      <c r="L61" s="65" t="s">
        <v>134</v>
      </c>
      <c r="M61" s="65" t="s">
        <v>135</v>
      </c>
      <c r="S61" s="65" t="s">
        <v>136</v>
      </c>
      <c r="T61" s="65" t="s">
        <v>145</v>
      </c>
    </row>
    <row r="62" spans="1:20" s="65" customFormat="1" ht="12.5" x14ac:dyDescent="0.25">
      <c r="A62" s="64">
        <v>9601</v>
      </c>
      <c r="B62" s="65" t="s">
        <v>37</v>
      </c>
      <c r="C62" s="65" t="s">
        <v>38</v>
      </c>
      <c r="D62" s="65" t="s">
        <v>39</v>
      </c>
      <c r="E62" s="65" t="s">
        <v>47</v>
      </c>
      <c r="F62" s="65" t="s">
        <v>146</v>
      </c>
      <c r="G62" s="64">
        <v>11</v>
      </c>
      <c r="H62" s="65" t="s">
        <v>9</v>
      </c>
      <c r="J62" s="65" t="s">
        <v>147</v>
      </c>
      <c r="K62" s="65" t="s">
        <v>148</v>
      </c>
      <c r="S62" s="65" t="s">
        <v>149</v>
      </c>
      <c r="T62" s="65" t="s">
        <v>150</v>
      </c>
    </row>
    <row r="63" spans="1:20" s="65" customFormat="1" ht="12.5" x14ac:dyDescent="0.25">
      <c r="A63" s="64">
        <v>9600</v>
      </c>
      <c r="B63" s="65" t="s">
        <v>37</v>
      </c>
      <c r="C63" s="65" t="s">
        <v>38</v>
      </c>
      <c r="D63" s="65" t="s">
        <v>39</v>
      </c>
      <c r="E63" s="65" t="s">
        <v>47</v>
      </c>
      <c r="F63" s="65" t="s">
        <v>151</v>
      </c>
      <c r="G63" s="64">
        <v>23</v>
      </c>
      <c r="H63" s="65" t="s">
        <v>9</v>
      </c>
      <c r="J63" s="65" t="s">
        <v>147</v>
      </c>
      <c r="K63" s="65" t="s">
        <v>148</v>
      </c>
      <c r="S63" s="65" t="s">
        <v>149</v>
      </c>
      <c r="T63" s="65" t="s">
        <v>150</v>
      </c>
    </row>
    <row r="64" spans="1:20" s="65" customFormat="1" ht="12.5" x14ac:dyDescent="0.25">
      <c r="A64" s="64">
        <v>9599</v>
      </c>
      <c r="B64" s="65" t="s">
        <v>37</v>
      </c>
      <c r="C64" s="65" t="s">
        <v>38</v>
      </c>
      <c r="D64" s="65" t="s">
        <v>39</v>
      </c>
      <c r="E64" s="65" t="s">
        <v>40</v>
      </c>
      <c r="F64" s="65" t="s">
        <v>152</v>
      </c>
      <c r="G64" s="64">
        <v>16</v>
      </c>
      <c r="H64" s="65" t="s">
        <v>9</v>
      </c>
      <c r="J64" s="65" t="s">
        <v>147</v>
      </c>
      <c r="K64" s="65" t="s">
        <v>148</v>
      </c>
      <c r="S64" s="65" t="s">
        <v>149</v>
      </c>
      <c r="T64" s="65" t="s">
        <v>150</v>
      </c>
    </row>
    <row r="65" spans="1:20" s="65" customFormat="1" ht="12.5" x14ac:dyDescent="0.25">
      <c r="A65" s="64">
        <v>9598</v>
      </c>
      <c r="B65" s="65" t="s">
        <v>37</v>
      </c>
      <c r="C65" s="65" t="s">
        <v>38</v>
      </c>
      <c r="D65" s="65" t="s">
        <v>39</v>
      </c>
      <c r="E65" s="65" t="s">
        <v>40</v>
      </c>
      <c r="F65" s="65" t="s">
        <v>153</v>
      </c>
      <c r="G65" s="64">
        <v>19</v>
      </c>
      <c r="H65" s="65" t="s">
        <v>9</v>
      </c>
      <c r="J65" s="65" t="s">
        <v>147</v>
      </c>
      <c r="K65" s="65" t="s">
        <v>148</v>
      </c>
      <c r="S65" s="65" t="s">
        <v>149</v>
      </c>
      <c r="T65" s="65" t="s">
        <v>150</v>
      </c>
    </row>
    <row r="66" spans="1:20" s="65" customFormat="1" ht="12.5" x14ac:dyDescent="0.25">
      <c r="A66" s="64">
        <v>9597</v>
      </c>
      <c r="B66" s="65" t="s">
        <v>37</v>
      </c>
      <c r="C66" s="65" t="s">
        <v>38</v>
      </c>
      <c r="D66" s="65" t="s">
        <v>39</v>
      </c>
      <c r="E66" s="65" t="s">
        <v>47</v>
      </c>
      <c r="F66" s="65" t="s">
        <v>154</v>
      </c>
      <c r="G66" s="64">
        <v>6</v>
      </c>
      <c r="H66" s="65" t="s">
        <v>9</v>
      </c>
      <c r="J66" s="65" t="s">
        <v>147</v>
      </c>
      <c r="K66" s="65" t="s">
        <v>148</v>
      </c>
      <c r="S66" s="65" t="s">
        <v>149</v>
      </c>
      <c r="T66" s="65" t="s">
        <v>150</v>
      </c>
    </row>
    <row r="67" spans="1:20" s="65" customFormat="1" ht="12.5" x14ac:dyDescent="0.25">
      <c r="A67" s="64">
        <v>9596</v>
      </c>
      <c r="B67" s="65" t="s">
        <v>37</v>
      </c>
      <c r="C67" s="65" t="s">
        <v>38</v>
      </c>
      <c r="D67" s="65" t="s">
        <v>39</v>
      </c>
      <c r="E67" s="65" t="s">
        <v>40</v>
      </c>
      <c r="F67" s="65" t="s">
        <v>155</v>
      </c>
      <c r="G67" s="64">
        <v>21</v>
      </c>
      <c r="H67" s="65" t="s">
        <v>9</v>
      </c>
      <c r="J67" s="65" t="s">
        <v>147</v>
      </c>
      <c r="K67" s="65" t="s">
        <v>148</v>
      </c>
      <c r="S67" s="65" t="s">
        <v>149</v>
      </c>
      <c r="T67" s="65" t="s">
        <v>150</v>
      </c>
    </row>
    <row r="68" spans="1:20" s="65" customFormat="1" ht="12.5" x14ac:dyDescent="0.25">
      <c r="A68" s="64">
        <v>9595</v>
      </c>
      <c r="B68" s="65" t="s">
        <v>37</v>
      </c>
      <c r="C68" s="65" t="s">
        <v>38</v>
      </c>
      <c r="D68" s="65" t="s">
        <v>39</v>
      </c>
      <c r="E68" s="65" t="s">
        <v>40</v>
      </c>
      <c r="F68" s="65" t="s">
        <v>156</v>
      </c>
      <c r="G68" s="64">
        <v>22</v>
      </c>
      <c r="H68" s="65" t="s">
        <v>9</v>
      </c>
      <c r="J68" s="65" t="s">
        <v>147</v>
      </c>
      <c r="K68" s="65" t="s">
        <v>148</v>
      </c>
      <c r="S68" s="65" t="s">
        <v>149</v>
      </c>
      <c r="T68" s="65" t="s">
        <v>150</v>
      </c>
    </row>
    <row r="69" spans="1:20" s="65" customFormat="1" ht="12.5" x14ac:dyDescent="0.25">
      <c r="A69" s="64">
        <v>9594</v>
      </c>
      <c r="B69" s="65" t="s">
        <v>37</v>
      </c>
      <c r="C69" s="65" t="s">
        <v>38</v>
      </c>
      <c r="D69" s="65" t="s">
        <v>39</v>
      </c>
      <c r="E69" s="65" t="s">
        <v>40</v>
      </c>
      <c r="F69" s="65" t="s">
        <v>157</v>
      </c>
      <c r="G69" s="64">
        <v>21</v>
      </c>
      <c r="H69" s="65" t="s">
        <v>9</v>
      </c>
      <c r="J69" s="65" t="s">
        <v>147</v>
      </c>
      <c r="K69" s="65" t="s">
        <v>148</v>
      </c>
      <c r="S69" s="65" t="s">
        <v>149</v>
      </c>
      <c r="T69" s="65" t="s">
        <v>150</v>
      </c>
    </row>
    <row r="70" spans="1:20" s="65" customFormat="1" ht="12.5" x14ac:dyDescent="0.25">
      <c r="A70" s="64">
        <v>9593</v>
      </c>
      <c r="B70" s="65" t="s">
        <v>37</v>
      </c>
      <c r="C70" s="65" t="s">
        <v>38</v>
      </c>
      <c r="D70" s="65" t="s">
        <v>39</v>
      </c>
      <c r="E70" s="65" t="s">
        <v>47</v>
      </c>
      <c r="F70" s="65" t="s">
        <v>158</v>
      </c>
      <c r="G70" s="64">
        <v>10</v>
      </c>
      <c r="H70" s="65" t="s">
        <v>9</v>
      </c>
      <c r="J70" s="65" t="s">
        <v>147</v>
      </c>
      <c r="K70" s="65" t="s">
        <v>148</v>
      </c>
      <c r="S70" s="65" t="s">
        <v>149</v>
      </c>
      <c r="T70" s="65" t="s">
        <v>150</v>
      </c>
    </row>
    <row r="71" spans="1:20" s="65" customFormat="1" ht="12.5" x14ac:dyDescent="0.25">
      <c r="A71" s="64">
        <v>9592</v>
      </c>
      <c r="B71" s="65" t="s">
        <v>37</v>
      </c>
      <c r="C71" s="65" t="s">
        <v>38</v>
      </c>
      <c r="D71" s="65" t="s">
        <v>39</v>
      </c>
      <c r="E71" s="65" t="s">
        <v>40</v>
      </c>
      <c r="F71" s="65" t="s">
        <v>159</v>
      </c>
      <c r="G71" s="64">
        <v>7</v>
      </c>
      <c r="H71" s="65" t="s">
        <v>9</v>
      </c>
      <c r="J71" s="65" t="s">
        <v>147</v>
      </c>
      <c r="K71" s="65" t="s">
        <v>148</v>
      </c>
      <c r="S71" s="65" t="s">
        <v>149</v>
      </c>
      <c r="T71" s="65" t="s">
        <v>160</v>
      </c>
    </row>
    <row r="72" spans="1:20" s="65" customFormat="1" ht="12.5" x14ac:dyDescent="0.25">
      <c r="A72" s="64">
        <v>9591</v>
      </c>
      <c r="B72" s="65" t="s">
        <v>37</v>
      </c>
      <c r="C72" s="65" t="s">
        <v>38</v>
      </c>
      <c r="D72" s="65" t="s">
        <v>39</v>
      </c>
      <c r="E72" s="65" t="s">
        <v>47</v>
      </c>
      <c r="F72" s="65" t="s">
        <v>161</v>
      </c>
      <c r="G72" s="64">
        <v>21</v>
      </c>
      <c r="H72" s="65" t="s">
        <v>9</v>
      </c>
      <c r="J72" s="65" t="s">
        <v>147</v>
      </c>
      <c r="K72" s="65" t="s">
        <v>148</v>
      </c>
      <c r="S72" s="65" t="s">
        <v>162</v>
      </c>
      <c r="T72" s="65" t="s">
        <v>163</v>
      </c>
    </row>
    <row r="73" spans="1:20" s="65" customFormat="1" ht="12.5" x14ac:dyDescent="0.25">
      <c r="A73" s="64">
        <v>9590</v>
      </c>
      <c r="B73" s="65" t="s">
        <v>37</v>
      </c>
      <c r="C73" s="65" t="s">
        <v>38</v>
      </c>
      <c r="D73" s="65" t="s">
        <v>55</v>
      </c>
      <c r="E73" s="65" t="s">
        <v>47</v>
      </c>
      <c r="F73" s="65" t="s">
        <v>164</v>
      </c>
      <c r="G73" s="64">
        <v>5</v>
      </c>
      <c r="H73" s="65" t="s">
        <v>9</v>
      </c>
      <c r="J73" s="65" t="s">
        <v>147</v>
      </c>
      <c r="K73" s="65" t="s">
        <v>165</v>
      </c>
      <c r="S73" s="65" t="s">
        <v>166</v>
      </c>
      <c r="T73" s="65" t="s">
        <v>167</v>
      </c>
    </row>
    <row r="74" spans="1:20" s="65" customFormat="1" ht="12.5" x14ac:dyDescent="0.25">
      <c r="A74" s="64">
        <v>9589</v>
      </c>
      <c r="B74" s="65" t="s">
        <v>37</v>
      </c>
      <c r="C74" s="65" t="s">
        <v>38</v>
      </c>
      <c r="D74" s="65" t="s">
        <v>55</v>
      </c>
      <c r="E74" s="65" t="s">
        <v>40</v>
      </c>
      <c r="F74" s="65" t="s">
        <v>129</v>
      </c>
      <c r="G74" s="64">
        <v>5</v>
      </c>
      <c r="H74" s="65" t="s">
        <v>9</v>
      </c>
      <c r="J74" s="65" t="s">
        <v>147</v>
      </c>
      <c r="K74" s="65" t="s">
        <v>165</v>
      </c>
      <c r="S74" s="65" t="s">
        <v>166</v>
      </c>
      <c r="T74" s="65" t="s">
        <v>168</v>
      </c>
    </row>
    <row r="75" spans="1:20" s="65" customFormat="1" ht="12.5" x14ac:dyDescent="0.25">
      <c r="A75" s="64">
        <v>9588</v>
      </c>
      <c r="B75" s="65" t="s">
        <v>37</v>
      </c>
      <c r="C75" s="65" t="s">
        <v>38</v>
      </c>
      <c r="D75" s="65" t="s">
        <v>55</v>
      </c>
      <c r="E75" s="65" t="s">
        <v>40</v>
      </c>
      <c r="F75" s="65" t="s">
        <v>164</v>
      </c>
      <c r="G75" s="64">
        <v>5</v>
      </c>
      <c r="H75" s="65" t="s">
        <v>9</v>
      </c>
      <c r="J75" s="65" t="s">
        <v>147</v>
      </c>
      <c r="K75" s="65" t="s">
        <v>165</v>
      </c>
      <c r="S75" s="65" t="s">
        <v>166</v>
      </c>
      <c r="T75" s="65" t="s">
        <v>169</v>
      </c>
    </row>
    <row r="76" spans="1:20" s="65" customFormat="1" ht="12.5" x14ac:dyDescent="0.25">
      <c r="A76" s="64">
        <v>9587</v>
      </c>
      <c r="B76" s="65" t="s">
        <v>37</v>
      </c>
      <c r="C76" s="65" t="s">
        <v>38</v>
      </c>
      <c r="D76" s="65" t="s">
        <v>39</v>
      </c>
      <c r="E76" s="65" t="s">
        <v>40</v>
      </c>
      <c r="F76" s="65" t="s">
        <v>170</v>
      </c>
      <c r="G76" s="64">
        <v>5</v>
      </c>
      <c r="H76" s="65" t="s">
        <v>9</v>
      </c>
      <c r="J76" s="65" t="s">
        <v>147</v>
      </c>
      <c r="K76" s="65" t="s">
        <v>165</v>
      </c>
      <c r="S76" s="65" t="s">
        <v>166</v>
      </c>
      <c r="T76" s="65" t="s">
        <v>169</v>
      </c>
    </row>
    <row r="77" spans="1:20" s="65" customFormat="1" ht="12.5" x14ac:dyDescent="0.25">
      <c r="A77" s="64">
        <v>9586</v>
      </c>
      <c r="B77" s="65" t="s">
        <v>37</v>
      </c>
      <c r="C77" s="65" t="s">
        <v>38</v>
      </c>
      <c r="D77" s="65" t="s">
        <v>39</v>
      </c>
      <c r="E77" s="65" t="s">
        <v>40</v>
      </c>
      <c r="F77" s="65" t="s">
        <v>171</v>
      </c>
      <c r="G77" s="64">
        <v>5</v>
      </c>
      <c r="H77" s="65" t="s">
        <v>9</v>
      </c>
      <c r="J77" s="65" t="s">
        <v>147</v>
      </c>
      <c r="K77" s="65" t="s">
        <v>165</v>
      </c>
      <c r="S77" s="65" t="s">
        <v>166</v>
      </c>
      <c r="T77" s="65" t="s">
        <v>172</v>
      </c>
    </row>
    <row r="78" spans="1:20" s="65" customFormat="1" ht="12.5" x14ac:dyDescent="0.25">
      <c r="A78" s="64">
        <v>9585</v>
      </c>
      <c r="B78" s="65" t="s">
        <v>37</v>
      </c>
      <c r="C78" s="65" t="s">
        <v>38</v>
      </c>
      <c r="D78" s="65" t="s">
        <v>39</v>
      </c>
      <c r="E78" s="65" t="s">
        <v>40</v>
      </c>
      <c r="F78" s="65" t="s">
        <v>173</v>
      </c>
      <c r="G78" s="64">
        <v>5</v>
      </c>
      <c r="H78" s="65" t="s">
        <v>9</v>
      </c>
      <c r="J78" s="65" t="s">
        <v>147</v>
      </c>
      <c r="K78" s="65" t="s">
        <v>165</v>
      </c>
      <c r="S78" s="65" t="s">
        <v>166</v>
      </c>
      <c r="T78" s="65" t="s">
        <v>174</v>
      </c>
    </row>
    <row r="79" spans="1:20" s="65" customFormat="1" ht="12.5" x14ac:dyDescent="0.25">
      <c r="A79" s="64">
        <v>9583</v>
      </c>
      <c r="B79" s="65" t="s">
        <v>37</v>
      </c>
      <c r="C79" s="65" t="s">
        <v>38</v>
      </c>
      <c r="D79" s="65" t="s">
        <v>39</v>
      </c>
      <c r="E79" s="65" t="s">
        <v>47</v>
      </c>
      <c r="F79" s="65" t="s">
        <v>175</v>
      </c>
      <c r="G79" s="64">
        <v>5</v>
      </c>
      <c r="H79" s="65" t="s">
        <v>9</v>
      </c>
      <c r="J79" s="65" t="s">
        <v>147</v>
      </c>
      <c r="K79" s="65" t="s">
        <v>165</v>
      </c>
      <c r="S79" s="65" t="s">
        <v>166</v>
      </c>
      <c r="T79" s="65" t="s">
        <v>176</v>
      </c>
    </row>
    <row r="80" spans="1:20" s="65" customFormat="1" ht="12.5" x14ac:dyDescent="0.25">
      <c r="A80" s="64">
        <v>9580</v>
      </c>
      <c r="B80" s="65" t="s">
        <v>37</v>
      </c>
      <c r="C80" s="65" t="s">
        <v>38</v>
      </c>
      <c r="D80" s="65" t="s">
        <v>55</v>
      </c>
      <c r="E80" s="65" t="s">
        <v>47</v>
      </c>
      <c r="F80" s="65" t="s">
        <v>177</v>
      </c>
      <c r="G80" s="64">
        <v>7</v>
      </c>
      <c r="H80" s="65" t="s">
        <v>9</v>
      </c>
      <c r="J80" s="65" t="s">
        <v>147</v>
      </c>
      <c r="K80" s="65" t="s">
        <v>178</v>
      </c>
      <c r="S80" s="65" t="s">
        <v>166</v>
      </c>
      <c r="T80" s="65" t="s">
        <v>179</v>
      </c>
    </row>
    <row r="81" spans="1:20" s="65" customFormat="1" ht="12.5" x14ac:dyDescent="0.25">
      <c r="A81" s="64">
        <v>9579</v>
      </c>
      <c r="B81" s="65" t="s">
        <v>37</v>
      </c>
      <c r="C81" s="65" t="s">
        <v>38</v>
      </c>
      <c r="D81" s="65" t="s">
        <v>39</v>
      </c>
      <c r="E81" s="65" t="s">
        <v>40</v>
      </c>
      <c r="F81" s="65" t="s">
        <v>159</v>
      </c>
      <c r="G81" s="64">
        <v>7</v>
      </c>
      <c r="H81" s="65" t="s">
        <v>9</v>
      </c>
      <c r="J81" s="65" t="s">
        <v>147</v>
      </c>
      <c r="K81" s="65" t="s">
        <v>178</v>
      </c>
      <c r="S81" s="65" t="s">
        <v>166</v>
      </c>
      <c r="T81" s="65" t="s">
        <v>180</v>
      </c>
    </row>
    <row r="82" spans="1:20" s="65" customFormat="1" ht="12.5" x14ac:dyDescent="0.25">
      <c r="A82" s="64">
        <v>9577</v>
      </c>
      <c r="B82" s="65" t="s">
        <v>37</v>
      </c>
      <c r="C82" s="65" t="s">
        <v>38</v>
      </c>
      <c r="D82" s="65" t="s">
        <v>39</v>
      </c>
      <c r="E82" s="65" t="s">
        <v>40</v>
      </c>
      <c r="F82" s="65" t="s">
        <v>181</v>
      </c>
      <c r="G82" s="64">
        <v>5</v>
      </c>
      <c r="H82" s="65" t="s">
        <v>9</v>
      </c>
      <c r="J82" s="65" t="s">
        <v>147</v>
      </c>
      <c r="K82" s="65" t="s">
        <v>178</v>
      </c>
      <c r="S82" s="65" t="s">
        <v>166</v>
      </c>
      <c r="T82" s="65" t="s">
        <v>180</v>
      </c>
    </row>
    <row r="83" spans="1:20" s="65" customFormat="1" ht="12.5" x14ac:dyDescent="0.25">
      <c r="A83" s="64">
        <v>9576</v>
      </c>
      <c r="B83" s="65" t="s">
        <v>37</v>
      </c>
      <c r="C83" s="65" t="s">
        <v>38</v>
      </c>
      <c r="D83" s="65" t="s">
        <v>39</v>
      </c>
      <c r="E83" s="65" t="s">
        <v>47</v>
      </c>
      <c r="F83" s="65" t="s">
        <v>182</v>
      </c>
      <c r="G83" s="64">
        <v>16</v>
      </c>
      <c r="H83" s="65" t="s">
        <v>9</v>
      </c>
      <c r="J83" s="65" t="s">
        <v>147</v>
      </c>
      <c r="K83" s="65" t="s">
        <v>178</v>
      </c>
      <c r="S83" s="65" t="s">
        <v>166</v>
      </c>
      <c r="T83" s="65" t="s">
        <v>180</v>
      </c>
    </row>
    <row r="84" spans="1:20" s="65" customFormat="1" ht="12.5" x14ac:dyDescent="0.25">
      <c r="A84" s="64">
        <v>9575</v>
      </c>
      <c r="B84" s="65" t="s">
        <v>37</v>
      </c>
      <c r="C84" s="65" t="s">
        <v>38</v>
      </c>
      <c r="D84" s="65" t="s">
        <v>55</v>
      </c>
      <c r="E84" s="65" t="s">
        <v>40</v>
      </c>
      <c r="F84" s="65" t="s">
        <v>183</v>
      </c>
      <c r="G84" s="64">
        <v>5</v>
      </c>
      <c r="H84" s="65" t="s">
        <v>9</v>
      </c>
      <c r="J84" s="65" t="s">
        <v>147</v>
      </c>
      <c r="K84" s="65" t="s">
        <v>178</v>
      </c>
      <c r="S84" s="65" t="s">
        <v>166</v>
      </c>
      <c r="T84" s="65" t="s">
        <v>184</v>
      </c>
    </row>
    <row r="85" spans="1:20" s="65" customFormat="1" ht="12.5" x14ac:dyDescent="0.25">
      <c r="A85" s="64">
        <v>9574</v>
      </c>
      <c r="B85" s="65" t="s">
        <v>37</v>
      </c>
      <c r="C85" s="65" t="s">
        <v>38</v>
      </c>
      <c r="D85" s="65" t="s">
        <v>55</v>
      </c>
      <c r="E85" s="65" t="s">
        <v>47</v>
      </c>
      <c r="F85" s="65" t="s">
        <v>185</v>
      </c>
      <c r="G85" s="64">
        <v>5</v>
      </c>
      <c r="H85" s="65" t="s">
        <v>9</v>
      </c>
      <c r="J85" s="65" t="s">
        <v>147</v>
      </c>
      <c r="K85" s="65" t="s">
        <v>178</v>
      </c>
      <c r="S85" s="65" t="s">
        <v>166</v>
      </c>
      <c r="T85" s="65" t="s">
        <v>186</v>
      </c>
    </row>
    <row r="86" spans="1:20" s="65" customFormat="1" ht="12.5" x14ac:dyDescent="0.25">
      <c r="A86" s="64">
        <v>9573</v>
      </c>
      <c r="B86" s="65" t="s">
        <v>37</v>
      </c>
      <c r="C86" s="65" t="s">
        <v>38</v>
      </c>
      <c r="D86" s="65" t="s">
        <v>39</v>
      </c>
      <c r="E86" s="65" t="s">
        <v>40</v>
      </c>
      <c r="F86" s="65" t="s">
        <v>187</v>
      </c>
      <c r="G86" s="64">
        <v>5</v>
      </c>
      <c r="H86" s="65" t="s">
        <v>9</v>
      </c>
      <c r="J86" s="65" t="s">
        <v>147</v>
      </c>
      <c r="K86" s="65" t="s">
        <v>178</v>
      </c>
      <c r="S86" s="65" t="s">
        <v>166</v>
      </c>
      <c r="T86" s="65" t="s">
        <v>186</v>
      </c>
    </row>
    <row r="87" spans="1:20" s="65" customFormat="1" ht="12.5" x14ac:dyDescent="0.25">
      <c r="A87" s="64">
        <v>9572</v>
      </c>
      <c r="B87" s="65" t="s">
        <v>37</v>
      </c>
      <c r="C87" s="65" t="s">
        <v>38</v>
      </c>
      <c r="D87" s="65" t="s">
        <v>39</v>
      </c>
      <c r="E87" s="65" t="s">
        <v>47</v>
      </c>
      <c r="F87" s="65" t="s">
        <v>188</v>
      </c>
      <c r="G87" s="64">
        <v>10</v>
      </c>
      <c r="H87" s="65" t="s">
        <v>9</v>
      </c>
      <c r="J87" s="65" t="s">
        <v>147</v>
      </c>
      <c r="K87" s="65" t="s">
        <v>178</v>
      </c>
      <c r="S87" s="65" t="s">
        <v>166</v>
      </c>
      <c r="T87" s="65" t="s">
        <v>179</v>
      </c>
    </row>
    <row r="88" spans="1:20" s="65" customFormat="1" ht="12.5" x14ac:dyDescent="0.25">
      <c r="A88" s="64">
        <v>9571</v>
      </c>
      <c r="B88" s="65" t="s">
        <v>37</v>
      </c>
      <c r="C88" s="65" t="s">
        <v>38</v>
      </c>
      <c r="D88" s="65" t="s">
        <v>39</v>
      </c>
      <c r="E88" s="65" t="s">
        <v>40</v>
      </c>
      <c r="F88" s="65" t="s">
        <v>189</v>
      </c>
      <c r="G88" s="64">
        <v>10</v>
      </c>
      <c r="H88" s="65" t="s">
        <v>9</v>
      </c>
      <c r="J88" s="65" t="s">
        <v>147</v>
      </c>
      <c r="K88" s="65" t="s">
        <v>178</v>
      </c>
      <c r="S88" s="65" t="s">
        <v>166</v>
      </c>
      <c r="T88" s="65" t="s">
        <v>184</v>
      </c>
    </row>
    <row r="89" spans="1:20" s="65" customFormat="1" ht="12.5" x14ac:dyDescent="0.25">
      <c r="A89" s="64">
        <v>9570</v>
      </c>
      <c r="B89" s="65" t="s">
        <v>37</v>
      </c>
      <c r="C89" s="65" t="s">
        <v>38</v>
      </c>
      <c r="D89" s="65" t="s">
        <v>39</v>
      </c>
      <c r="E89" s="65" t="s">
        <v>40</v>
      </c>
      <c r="F89" s="65" t="s">
        <v>190</v>
      </c>
      <c r="G89" s="64">
        <v>7</v>
      </c>
      <c r="H89" s="65" t="s">
        <v>9</v>
      </c>
      <c r="J89" s="65" t="s">
        <v>147</v>
      </c>
      <c r="K89" s="65" t="s">
        <v>178</v>
      </c>
      <c r="S89" s="65" t="s">
        <v>166</v>
      </c>
      <c r="T89" s="65" t="s">
        <v>184</v>
      </c>
    </row>
    <row r="90" spans="1:20" s="65" customFormat="1" ht="12.5" x14ac:dyDescent="0.25">
      <c r="A90" s="64">
        <v>9569</v>
      </c>
      <c r="B90" s="65" t="s">
        <v>37</v>
      </c>
      <c r="C90" s="65" t="s">
        <v>38</v>
      </c>
      <c r="D90" s="65" t="s">
        <v>39</v>
      </c>
      <c r="E90" s="65" t="s">
        <v>47</v>
      </c>
      <c r="F90" s="65" t="s">
        <v>191</v>
      </c>
      <c r="G90" s="64">
        <v>6</v>
      </c>
      <c r="H90" s="65" t="s">
        <v>9</v>
      </c>
      <c r="J90" s="65" t="s">
        <v>192</v>
      </c>
      <c r="S90" s="65" t="s">
        <v>193</v>
      </c>
      <c r="T90" s="65" t="s">
        <v>194</v>
      </c>
    </row>
    <row r="91" spans="1:20" s="65" customFormat="1" ht="12.5" x14ac:dyDescent="0.25">
      <c r="A91" s="64">
        <v>9568</v>
      </c>
      <c r="B91" s="65" t="s">
        <v>37</v>
      </c>
      <c r="C91" s="65" t="s">
        <v>38</v>
      </c>
      <c r="D91" s="65" t="s">
        <v>39</v>
      </c>
      <c r="E91" s="65" t="s">
        <v>40</v>
      </c>
      <c r="F91" s="65" t="s">
        <v>195</v>
      </c>
      <c r="G91" s="64">
        <v>17</v>
      </c>
      <c r="H91" s="65" t="s">
        <v>9</v>
      </c>
      <c r="J91" s="65" t="s">
        <v>192</v>
      </c>
      <c r="S91" s="65" t="s">
        <v>193</v>
      </c>
      <c r="T91" s="65" t="s">
        <v>196</v>
      </c>
    </row>
    <row r="92" spans="1:20" s="65" customFormat="1" ht="12.5" x14ac:dyDescent="0.25">
      <c r="A92" s="64">
        <v>9567</v>
      </c>
      <c r="B92" s="65" t="s">
        <v>37</v>
      </c>
      <c r="C92" s="65" t="s">
        <v>38</v>
      </c>
      <c r="D92" s="65" t="s">
        <v>39</v>
      </c>
      <c r="E92" s="65" t="s">
        <v>40</v>
      </c>
      <c r="F92" s="65" t="s">
        <v>197</v>
      </c>
      <c r="G92" s="64">
        <v>5</v>
      </c>
      <c r="H92" s="65" t="s">
        <v>9</v>
      </c>
      <c r="J92" s="65" t="s">
        <v>192</v>
      </c>
      <c r="S92" s="65" t="s">
        <v>193</v>
      </c>
      <c r="T92" s="65" t="s">
        <v>194</v>
      </c>
    </row>
    <row r="93" spans="1:20" s="65" customFormat="1" ht="12.5" x14ac:dyDescent="0.25">
      <c r="A93" s="64">
        <v>9566</v>
      </c>
      <c r="B93" s="65" t="s">
        <v>37</v>
      </c>
      <c r="C93" s="65" t="s">
        <v>38</v>
      </c>
      <c r="D93" s="65" t="s">
        <v>39</v>
      </c>
      <c r="E93" s="65" t="s">
        <v>40</v>
      </c>
      <c r="F93" s="65" t="s">
        <v>198</v>
      </c>
      <c r="G93" s="64">
        <v>10</v>
      </c>
      <c r="H93" s="65" t="s">
        <v>9</v>
      </c>
      <c r="J93" s="65" t="s">
        <v>192</v>
      </c>
      <c r="S93" s="65" t="s">
        <v>193</v>
      </c>
      <c r="T93" s="65" t="s">
        <v>196</v>
      </c>
    </row>
    <row r="94" spans="1:20" s="65" customFormat="1" ht="12.5" x14ac:dyDescent="0.25">
      <c r="A94" s="64">
        <v>9565</v>
      </c>
      <c r="B94" s="65" t="s">
        <v>37</v>
      </c>
      <c r="C94" s="65" t="s">
        <v>38</v>
      </c>
      <c r="D94" s="65" t="s">
        <v>55</v>
      </c>
      <c r="E94" s="65" t="s">
        <v>40</v>
      </c>
      <c r="F94" s="65" t="s">
        <v>199</v>
      </c>
      <c r="G94" s="64">
        <v>8</v>
      </c>
      <c r="H94" s="65" t="s">
        <v>9</v>
      </c>
      <c r="J94" s="65" t="s">
        <v>192</v>
      </c>
      <c r="S94" s="65" t="s">
        <v>193</v>
      </c>
      <c r="T94" s="65" t="s">
        <v>196</v>
      </c>
    </row>
    <row r="95" spans="1:20" s="65" customFormat="1" ht="12.5" x14ac:dyDescent="0.25">
      <c r="A95" s="64">
        <v>9564</v>
      </c>
      <c r="B95" s="65" t="s">
        <v>37</v>
      </c>
      <c r="C95" s="65" t="s">
        <v>38</v>
      </c>
      <c r="D95" s="65" t="s">
        <v>39</v>
      </c>
      <c r="E95" s="65" t="s">
        <v>40</v>
      </c>
      <c r="F95" s="65" t="s">
        <v>198</v>
      </c>
      <c r="G95" s="64">
        <v>10</v>
      </c>
      <c r="H95" s="65" t="s">
        <v>9</v>
      </c>
      <c r="J95" s="65" t="s">
        <v>192</v>
      </c>
      <c r="S95" s="65" t="s">
        <v>193</v>
      </c>
      <c r="T95" s="65" t="s">
        <v>194</v>
      </c>
    </row>
    <row r="96" spans="1:20" s="65" customFormat="1" ht="12.5" x14ac:dyDescent="0.25">
      <c r="A96" s="64">
        <v>9563</v>
      </c>
      <c r="B96" s="65" t="s">
        <v>37</v>
      </c>
      <c r="C96" s="65" t="s">
        <v>38</v>
      </c>
      <c r="D96" s="65" t="s">
        <v>39</v>
      </c>
      <c r="E96" s="65" t="s">
        <v>40</v>
      </c>
      <c r="F96" s="65" t="s">
        <v>200</v>
      </c>
      <c r="G96" s="64">
        <v>14</v>
      </c>
      <c r="H96" s="65" t="s">
        <v>9</v>
      </c>
      <c r="J96" s="65" t="s">
        <v>192</v>
      </c>
      <c r="S96" s="65" t="s">
        <v>193</v>
      </c>
      <c r="T96" s="65" t="s">
        <v>196</v>
      </c>
    </row>
    <row r="97" spans="1:20" s="65" customFormat="1" ht="12.5" x14ac:dyDescent="0.25">
      <c r="A97" s="64">
        <v>9562</v>
      </c>
      <c r="B97" s="65" t="s">
        <v>37</v>
      </c>
      <c r="C97" s="65" t="s">
        <v>38</v>
      </c>
      <c r="D97" s="65" t="s">
        <v>39</v>
      </c>
      <c r="E97" s="65" t="s">
        <v>40</v>
      </c>
      <c r="F97" s="65" t="s">
        <v>155</v>
      </c>
      <c r="G97" s="64">
        <v>21</v>
      </c>
      <c r="H97" s="65" t="s">
        <v>9</v>
      </c>
      <c r="J97" s="65" t="s">
        <v>192</v>
      </c>
      <c r="S97" s="65" t="s">
        <v>193</v>
      </c>
      <c r="T97" s="65" t="s">
        <v>201</v>
      </c>
    </row>
    <row r="98" spans="1:20" s="65" customFormat="1" ht="12.5" x14ac:dyDescent="0.25">
      <c r="A98" s="64">
        <v>9561</v>
      </c>
      <c r="B98" s="65" t="s">
        <v>37</v>
      </c>
      <c r="C98" s="65" t="s">
        <v>38</v>
      </c>
      <c r="D98" s="65" t="s">
        <v>55</v>
      </c>
      <c r="E98" s="65" t="s">
        <v>40</v>
      </c>
      <c r="F98" s="65" t="s">
        <v>54</v>
      </c>
      <c r="G98" s="64">
        <v>24</v>
      </c>
      <c r="H98" s="65" t="s">
        <v>9</v>
      </c>
      <c r="J98" s="65" t="s">
        <v>192</v>
      </c>
      <c r="S98" s="65" t="s">
        <v>193</v>
      </c>
      <c r="T98" s="65" t="s">
        <v>202</v>
      </c>
    </row>
    <row r="99" spans="1:20" s="65" customFormat="1" ht="12.5" x14ac:dyDescent="0.25">
      <c r="A99" s="64">
        <v>9560</v>
      </c>
      <c r="B99" s="65" t="s">
        <v>37</v>
      </c>
      <c r="C99" s="65" t="s">
        <v>38</v>
      </c>
      <c r="D99" s="65" t="s">
        <v>55</v>
      </c>
      <c r="E99" s="65" t="s">
        <v>40</v>
      </c>
      <c r="F99" s="65" t="s">
        <v>129</v>
      </c>
      <c r="G99" s="64">
        <v>5</v>
      </c>
      <c r="H99" s="65" t="s">
        <v>20</v>
      </c>
      <c r="S99" s="65" t="s">
        <v>203</v>
      </c>
      <c r="T99" s="65" t="s">
        <v>204</v>
      </c>
    </row>
    <row r="100" spans="1:20" s="65" customFormat="1" ht="12.5" x14ac:dyDescent="0.25">
      <c r="A100" s="64">
        <v>9559</v>
      </c>
      <c r="B100" s="65" t="s">
        <v>37</v>
      </c>
      <c r="C100" s="65" t="s">
        <v>38</v>
      </c>
      <c r="D100" s="65" t="s">
        <v>39</v>
      </c>
      <c r="E100" s="65" t="s">
        <v>40</v>
      </c>
      <c r="F100" s="65" t="s">
        <v>159</v>
      </c>
      <c r="G100" s="64">
        <v>7</v>
      </c>
      <c r="H100" s="65" t="s">
        <v>8</v>
      </c>
      <c r="I100" s="65" t="s">
        <v>205</v>
      </c>
      <c r="S100" s="65" t="s">
        <v>206</v>
      </c>
      <c r="T100" s="65" t="s">
        <v>207</v>
      </c>
    </row>
    <row r="101" spans="1:20" s="65" customFormat="1" ht="12.5" x14ac:dyDescent="0.25">
      <c r="A101" s="64">
        <v>9558</v>
      </c>
      <c r="B101" s="65" t="s">
        <v>37</v>
      </c>
      <c r="C101" s="65" t="s">
        <v>38</v>
      </c>
      <c r="D101" s="65" t="s">
        <v>39</v>
      </c>
      <c r="E101" s="65" t="s">
        <v>40</v>
      </c>
      <c r="F101" s="65" t="s">
        <v>208</v>
      </c>
      <c r="G101" s="64">
        <v>5</v>
      </c>
      <c r="H101" s="65" t="s">
        <v>20</v>
      </c>
      <c r="S101" s="65" t="s">
        <v>209</v>
      </c>
      <c r="T101" s="65" t="s">
        <v>203</v>
      </c>
    </row>
    <row r="102" spans="1:20" s="65" customFormat="1" ht="12.5" x14ac:dyDescent="0.25">
      <c r="A102" s="64">
        <v>9557</v>
      </c>
      <c r="B102" s="65" t="s">
        <v>37</v>
      </c>
      <c r="C102" s="65" t="s">
        <v>38</v>
      </c>
      <c r="D102" s="65" t="s">
        <v>39</v>
      </c>
      <c r="E102" s="65" t="s">
        <v>47</v>
      </c>
      <c r="F102" s="65" t="s">
        <v>210</v>
      </c>
      <c r="G102" s="64">
        <v>22</v>
      </c>
      <c r="H102" s="65" t="s">
        <v>8</v>
      </c>
      <c r="I102" s="65" t="s">
        <v>205</v>
      </c>
      <c r="S102" s="65" t="s">
        <v>211</v>
      </c>
      <c r="T102" s="65" t="s">
        <v>212</v>
      </c>
    </row>
    <row r="103" spans="1:20" s="65" customFormat="1" ht="12.5" x14ac:dyDescent="0.25">
      <c r="A103" s="64">
        <v>9556</v>
      </c>
      <c r="B103" s="65" t="s">
        <v>37</v>
      </c>
      <c r="C103" s="65" t="s">
        <v>38</v>
      </c>
      <c r="D103" s="65" t="s">
        <v>39</v>
      </c>
      <c r="E103" s="65" t="s">
        <v>40</v>
      </c>
      <c r="F103" s="65" t="s">
        <v>144</v>
      </c>
      <c r="G103" s="64">
        <v>5</v>
      </c>
      <c r="H103" s="65" t="s">
        <v>8</v>
      </c>
      <c r="I103" s="65" t="s">
        <v>205</v>
      </c>
      <c r="S103" s="65" t="s">
        <v>211</v>
      </c>
      <c r="T103" s="65" t="s">
        <v>213</v>
      </c>
    </row>
    <row r="104" spans="1:20" s="65" customFormat="1" ht="12.5" x14ac:dyDescent="0.25">
      <c r="A104" s="64">
        <v>9555</v>
      </c>
      <c r="B104" s="65" t="s">
        <v>214</v>
      </c>
      <c r="C104" s="65" t="s">
        <v>38</v>
      </c>
      <c r="D104" s="65" t="s">
        <v>39</v>
      </c>
      <c r="E104" s="65" t="s">
        <v>40</v>
      </c>
      <c r="F104" s="65" t="s">
        <v>215</v>
      </c>
      <c r="G104" s="64">
        <v>5</v>
      </c>
      <c r="H104" s="65" t="s">
        <v>8</v>
      </c>
      <c r="I104" s="65" t="s">
        <v>216</v>
      </c>
      <c r="S104" s="65" t="s">
        <v>217</v>
      </c>
      <c r="T104" s="65" t="s">
        <v>218</v>
      </c>
    </row>
    <row r="105" spans="1:20" s="65" customFormat="1" ht="12.5" x14ac:dyDescent="0.25">
      <c r="A105" s="64">
        <v>9554</v>
      </c>
      <c r="B105" s="65" t="s">
        <v>214</v>
      </c>
      <c r="C105" s="65" t="s">
        <v>38</v>
      </c>
      <c r="D105" s="65" t="s">
        <v>55</v>
      </c>
      <c r="E105" s="65" t="s">
        <v>40</v>
      </c>
      <c r="F105" s="65" t="s">
        <v>219</v>
      </c>
      <c r="G105" s="64">
        <v>8</v>
      </c>
      <c r="H105" s="65" t="s">
        <v>8</v>
      </c>
      <c r="I105" s="65" t="s">
        <v>220</v>
      </c>
      <c r="S105" s="65" t="s">
        <v>221</v>
      </c>
      <c r="T105" s="65" t="s">
        <v>222</v>
      </c>
    </row>
    <row r="106" spans="1:20" s="65" customFormat="1" ht="12.5" x14ac:dyDescent="0.25">
      <c r="A106" s="64">
        <v>9553</v>
      </c>
      <c r="B106" s="65" t="s">
        <v>214</v>
      </c>
      <c r="C106" s="65" t="s">
        <v>38</v>
      </c>
      <c r="D106" s="65" t="s">
        <v>39</v>
      </c>
      <c r="E106" s="65" t="s">
        <v>40</v>
      </c>
      <c r="F106" s="65" t="s">
        <v>173</v>
      </c>
      <c r="G106" s="64">
        <v>5</v>
      </c>
      <c r="H106" s="65" t="s">
        <v>8</v>
      </c>
      <c r="I106" s="65" t="s">
        <v>216</v>
      </c>
      <c r="S106" s="65" t="s">
        <v>223</v>
      </c>
      <c r="T106" s="65" t="s">
        <v>224</v>
      </c>
    </row>
    <row r="107" spans="1:20" s="65" customFormat="1" ht="12.5" x14ac:dyDescent="0.25">
      <c r="A107" s="64">
        <v>9552</v>
      </c>
      <c r="B107" s="65" t="s">
        <v>214</v>
      </c>
      <c r="C107" s="65" t="s">
        <v>38</v>
      </c>
      <c r="D107" s="65" t="s">
        <v>55</v>
      </c>
      <c r="E107" s="65" t="s">
        <v>40</v>
      </c>
      <c r="F107" s="65" t="s">
        <v>118</v>
      </c>
      <c r="G107" s="64">
        <v>12</v>
      </c>
      <c r="H107" s="65" t="s">
        <v>8</v>
      </c>
      <c r="I107" s="65" t="s">
        <v>220</v>
      </c>
      <c r="S107" s="65" t="s">
        <v>225</v>
      </c>
      <c r="T107" s="65" t="s">
        <v>226</v>
      </c>
    </row>
    <row r="108" spans="1:20" s="65" customFormat="1" ht="12.5" x14ac:dyDescent="0.25">
      <c r="A108" s="64">
        <v>9551</v>
      </c>
      <c r="B108" s="65" t="s">
        <v>214</v>
      </c>
      <c r="C108" s="65" t="s">
        <v>38</v>
      </c>
      <c r="D108" s="65" t="s">
        <v>39</v>
      </c>
      <c r="E108" s="65" t="s">
        <v>40</v>
      </c>
      <c r="F108" s="65" t="s">
        <v>170</v>
      </c>
      <c r="G108" s="64">
        <v>5</v>
      </c>
      <c r="H108" s="65" t="s">
        <v>8</v>
      </c>
      <c r="I108" s="65" t="s">
        <v>220</v>
      </c>
      <c r="S108" s="65" t="s">
        <v>225</v>
      </c>
      <c r="T108" s="65" t="s">
        <v>227</v>
      </c>
    </row>
    <row r="109" spans="1:20" s="65" customFormat="1" ht="12.5" x14ac:dyDescent="0.25">
      <c r="A109" s="64">
        <v>9550</v>
      </c>
      <c r="B109" s="65" t="s">
        <v>214</v>
      </c>
      <c r="C109" s="65" t="s">
        <v>38</v>
      </c>
      <c r="D109" s="65" t="s">
        <v>39</v>
      </c>
      <c r="E109" s="65" t="s">
        <v>47</v>
      </c>
      <c r="F109" s="65" t="s">
        <v>175</v>
      </c>
      <c r="G109" s="64">
        <v>5</v>
      </c>
      <c r="H109" s="65" t="s">
        <v>8</v>
      </c>
      <c r="I109" s="65" t="s">
        <v>220</v>
      </c>
      <c r="S109" s="65" t="s">
        <v>221</v>
      </c>
      <c r="T109" s="65" t="s">
        <v>228</v>
      </c>
    </row>
    <row r="110" spans="1:20" ht="14.5" x14ac:dyDescent="0.35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4.5" x14ac:dyDescent="0.35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4.5" x14ac:dyDescent="0.35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4.5" x14ac:dyDescent="0.35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4.5" x14ac:dyDescent="0.35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4.5" x14ac:dyDescent="0.35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4.5" x14ac:dyDescent="0.35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4.5" x14ac:dyDescent="0.35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4.5" x14ac:dyDescent="0.35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4.5" x14ac:dyDescent="0.35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4.5" x14ac:dyDescent="0.35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4.5" x14ac:dyDescent="0.35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4.5" x14ac:dyDescent="0.35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4.5" x14ac:dyDescent="0.35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4.5" x14ac:dyDescent="0.35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4.5" x14ac:dyDescent="0.35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4.5" x14ac:dyDescent="0.35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4.5" x14ac:dyDescent="0.35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4.5" x14ac:dyDescent="0.35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4.5" x14ac:dyDescent="0.35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4.5" x14ac:dyDescent="0.35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4.5" x14ac:dyDescent="0.35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4.5" x14ac:dyDescent="0.35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4.5" x14ac:dyDescent="0.35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4.5" x14ac:dyDescent="0.35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4.5" x14ac:dyDescent="0.35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4.5" x14ac:dyDescent="0.35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4.5" x14ac:dyDescent="0.35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4.5" x14ac:dyDescent="0.35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4.5" x14ac:dyDescent="0.35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4.5" x14ac:dyDescent="0.35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4.5" x14ac:dyDescent="0.35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4.5" x14ac:dyDescent="0.35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4.5" x14ac:dyDescent="0.35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4.5" x14ac:dyDescent="0.35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4.5" x14ac:dyDescent="0.35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4.5" x14ac:dyDescent="0.35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4.5" x14ac:dyDescent="0.35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4.5" x14ac:dyDescent="0.35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4.5" x14ac:dyDescent="0.35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4.5" x14ac:dyDescent="0.35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4.5" x14ac:dyDescent="0.35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4.5" x14ac:dyDescent="0.35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4.5" x14ac:dyDescent="0.35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4.5" x14ac:dyDescent="0.35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4.5" x14ac:dyDescent="0.35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4.5" x14ac:dyDescent="0.35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4.5" x14ac:dyDescent="0.35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4.5" x14ac:dyDescent="0.35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4.5" x14ac:dyDescent="0.35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4.5" x14ac:dyDescent="0.35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4.5" x14ac:dyDescent="0.35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4.5" x14ac:dyDescent="0.35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4.5" x14ac:dyDescent="0.35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4.5" x14ac:dyDescent="0.35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4.5" x14ac:dyDescent="0.35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4.5" x14ac:dyDescent="0.35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4.5" x14ac:dyDescent="0.35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4.5" x14ac:dyDescent="0.35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4.5" x14ac:dyDescent="0.35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4.5" x14ac:dyDescent="0.35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4.5" x14ac:dyDescent="0.35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4.5" x14ac:dyDescent="0.35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4.5" x14ac:dyDescent="0.35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4.5" x14ac:dyDescent="0.35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4.5" x14ac:dyDescent="0.35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4.5" x14ac:dyDescent="0.35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4.5" x14ac:dyDescent="0.35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4.5" x14ac:dyDescent="0.35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4.5" x14ac:dyDescent="0.35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4.5" x14ac:dyDescent="0.35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4.5" x14ac:dyDescent="0.35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4.5" x14ac:dyDescent="0.35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4.5" x14ac:dyDescent="0.35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4.5" x14ac:dyDescent="0.35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4.5" x14ac:dyDescent="0.35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4.5" x14ac:dyDescent="0.35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4.5" x14ac:dyDescent="0.35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4.5" x14ac:dyDescent="0.35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4.5" x14ac:dyDescent="0.35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4.5" x14ac:dyDescent="0.35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4.5" x14ac:dyDescent="0.35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4.5" x14ac:dyDescent="0.35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4.5" x14ac:dyDescent="0.35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4.5" x14ac:dyDescent="0.35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4.5" x14ac:dyDescent="0.35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4.5" x14ac:dyDescent="0.35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4.5" x14ac:dyDescent="0.35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4.5" x14ac:dyDescent="0.35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4.5" x14ac:dyDescent="0.35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4.5" x14ac:dyDescent="0.35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4.5" x14ac:dyDescent="0.35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4.5" x14ac:dyDescent="0.35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4.5" x14ac:dyDescent="0.35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4.5" x14ac:dyDescent="0.35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4.5" x14ac:dyDescent="0.35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4.5" x14ac:dyDescent="0.35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4.5" x14ac:dyDescent="0.35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4.5" x14ac:dyDescent="0.35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4.5" x14ac:dyDescent="0.35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4.5" x14ac:dyDescent="0.35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4.5" x14ac:dyDescent="0.35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4.5" x14ac:dyDescent="0.35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4.5" x14ac:dyDescent="0.35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4.5" x14ac:dyDescent="0.35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4.5" x14ac:dyDescent="0.35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4.5" x14ac:dyDescent="0.35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4.5" x14ac:dyDescent="0.35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4.5" x14ac:dyDescent="0.35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4.5" x14ac:dyDescent="0.35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4.5" x14ac:dyDescent="0.35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4.5" x14ac:dyDescent="0.35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4.5" x14ac:dyDescent="0.35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4.5" x14ac:dyDescent="0.35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4.5" x14ac:dyDescent="0.35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4.5" x14ac:dyDescent="0.35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4.5" x14ac:dyDescent="0.35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4.5" x14ac:dyDescent="0.35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4.5" x14ac:dyDescent="0.35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4.5" x14ac:dyDescent="0.35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4.5" x14ac:dyDescent="0.35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4.5" x14ac:dyDescent="0.35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4.5" x14ac:dyDescent="0.35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4.5" x14ac:dyDescent="0.35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4.5" x14ac:dyDescent="0.35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4.5" x14ac:dyDescent="0.35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4.5" x14ac:dyDescent="0.35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4.5" x14ac:dyDescent="0.35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4.5" x14ac:dyDescent="0.35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4.5" x14ac:dyDescent="0.35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4.5" x14ac:dyDescent="0.35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4.5" x14ac:dyDescent="0.35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4.5" x14ac:dyDescent="0.35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4.5" x14ac:dyDescent="0.35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4.5" x14ac:dyDescent="0.35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4.5" x14ac:dyDescent="0.35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4.5" x14ac:dyDescent="0.35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4.5" x14ac:dyDescent="0.35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4.5" x14ac:dyDescent="0.35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4.5" x14ac:dyDescent="0.35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4.5" x14ac:dyDescent="0.35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4.5" x14ac:dyDescent="0.35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4.5" x14ac:dyDescent="0.35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4.5" x14ac:dyDescent="0.35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4.5" x14ac:dyDescent="0.35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4.5" x14ac:dyDescent="0.35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4.5" x14ac:dyDescent="0.35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4.5" x14ac:dyDescent="0.35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4.5" x14ac:dyDescent="0.35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4.5" x14ac:dyDescent="0.35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4.5" x14ac:dyDescent="0.35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4.5" x14ac:dyDescent="0.35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4.5" x14ac:dyDescent="0.35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4.5" x14ac:dyDescent="0.35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4.5" x14ac:dyDescent="0.35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4.5" x14ac:dyDescent="0.35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4.5" x14ac:dyDescent="0.35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4.5" x14ac:dyDescent="0.35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4.5" x14ac:dyDescent="0.35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4.5" x14ac:dyDescent="0.35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4.5" x14ac:dyDescent="0.35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4.5" x14ac:dyDescent="0.35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4.5" x14ac:dyDescent="0.35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4.5" x14ac:dyDescent="0.35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4.5" x14ac:dyDescent="0.35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4.5" x14ac:dyDescent="0.35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4.5" x14ac:dyDescent="0.35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4.5" x14ac:dyDescent="0.35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4.5" x14ac:dyDescent="0.35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4.5" x14ac:dyDescent="0.35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4.5" x14ac:dyDescent="0.35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4.5" x14ac:dyDescent="0.35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4.5" x14ac:dyDescent="0.35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4.5" x14ac:dyDescent="0.35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4.5" x14ac:dyDescent="0.35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4.5" x14ac:dyDescent="0.35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4.5" x14ac:dyDescent="0.35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4.5" x14ac:dyDescent="0.35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4.5" x14ac:dyDescent="0.35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4.5" x14ac:dyDescent="0.35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4.5" x14ac:dyDescent="0.35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4.5" x14ac:dyDescent="0.35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4.5" x14ac:dyDescent="0.35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4.5" x14ac:dyDescent="0.35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4.5" x14ac:dyDescent="0.35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4.5" x14ac:dyDescent="0.35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4.5" x14ac:dyDescent="0.35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4.5" x14ac:dyDescent="0.35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4.5" x14ac:dyDescent="0.35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4.5" x14ac:dyDescent="0.35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4.5" x14ac:dyDescent="0.35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4.5" x14ac:dyDescent="0.35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4.5" x14ac:dyDescent="0.35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4.5" x14ac:dyDescent="0.35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4.5" x14ac:dyDescent="0.35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4.5" x14ac:dyDescent="0.35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4.5" x14ac:dyDescent="0.35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4.5" x14ac:dyDescent="0.35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4.5" x14ac:dyDescent="0.35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4.5" x14ac:dyDescent="0.35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4.5" x14ac:dyDescent="0.35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4.5" x14ac:dyDescent="0.35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4.5" x14ac:dyDescent="0.35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4.5" x14ac:dyDescent="0.35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4.5" x14ac:dyDescent="0.35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4.5" x14ac:dyDescent="0.35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4.5" x14ac:dyDescent="0.35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4.5" x14ac:dyDescent="0.35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4.5" x14ac:dyDescent="0.35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4.5" x14ac:dyDescent="0.35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4.5" x14ac:dyDescent="0.35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4.5" x14ac:dyDescent="0.35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4.5" x14ac:dyDescent="0.35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4.5" x14ac:dyDescent="0.35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4.5" x14ac:dyDescent="0.35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4.5" x14ac:dyDescent="0.35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4.5" x14ac:dyDescent="0.35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4.5" x14ac:dyDescent="0.35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4.5" x14ac:dyDescent="0.35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4.5" x14ac:dyDescent="0.35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4.5" x14ac:dyDescent="0.35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4.5" x14ac:dyDescent="0.35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4.5" x14ac:dyDescent="0.35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4.5" x14ac:dyDescent="0.35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4.5" x14ac:dyDescent="0.35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4.5" x14ac:dyDescent="0.35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4.5" x14ac:dyDescent="0.35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4.5" x14ac:dyDescent="0.35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4.5" x14ac:dyDescent="0.35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4.5" x14ac:dyDescent="0.35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4.5" x14ac:dyDescent="0.35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4.5" x14ac:dyDescent="0.35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4.5" x14ac:dyDescent="0.35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4.5" x14ac:dyDescent="0.35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4.5" x14ac:dyDescent="0.35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4.5" x14ac:dyDescent="0.35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4.5" x14ac:dyDescent="0.35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4.5" x14ac:dyDescent="0.35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4.5" x14ac:dyDescent="0.35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4.5" x14ac:dyDescent="0.35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4.5" x14ac:dyDescent="0.35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4.5" x14ac:dyDescent="0.35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4.5" x14ac:dyDescent="0.35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4.5" x14ac:dyDescent="0.35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4.5" x14ac:dyDescent="0.35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4.5" x14ac:dyDescent="0.35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4.5" x14ac:dyDescent="0.35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4.5" x14ac:dyDescent="0.35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4.5" x14ac:dyDescent="0.35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4.5" x14ac:dyDescent="0.35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4.5" x14ac:dyDescent="0.35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4.5" x14ac:dyDescent="0.35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4.5" x14ac:dyDescent="0.35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4.5" x14ac:dyDescent="0.35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4.5" x14ac:dyDescent="0.35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4.5" x14ac:dyDescent="0.35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4.5" x14ac:dyDescent="0.35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4.5" x14ac:dyDescent="0.35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4.5" x14ac:dyDescent="0.35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4.5" x14ac:dyDescent="0.35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4.5" x14ac:dyDescent="0.35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4.5" x14ac:dyDescent="0.35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4.5" x14ac:dyDescent="0.35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4.5" x14ac:dyDescent="0.35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4.5" x14ac:dyDescent="0.35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4.5" x14ac:dyDescent="0.35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4.5" x14ac:dyDescent="0.35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4.5" x14ac:dyDescent="0.35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4.5" x14ac:dyDescent="0.35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4.5" x14ac:dyDescent="0.35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4.5" x14ac:dyDescent="0.35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4.5" x14ac:dyDescent="0.35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4.5" x14ac:dyDescent="0.35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4.5" x14ac:dyDescent="0.35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4.5" x14ac:dyDescent="0.35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4.5" x14ac:dyDescent="0.35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4.5" x14ac:dyDescent="0.35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4.5" x14ac:dyDescent="0.35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4.5" x14ac:dyDescent="0.35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4.5" x14ac:dyDescent="0.35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4.5" x14ac:dyDescent="0.35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4.5" x14ac:dyDescent="0.35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4.5" x14ac:dyDescent="0.35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4.5" x14ac:dyDescent="0.35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4.5" x14ac:dyDescent="0.35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4.5" x14ac:dyDescent="0.35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4.5" x14ac:dyDescent="0.35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4.5" x14ac:dyDescent="0.35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4.5" x14ac:dyDescent="0.35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4.5" x14ac:dyDescent="0.35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4.5" x14ac:dyDescent="0.35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4.5" x14ac:dyDescent="0.35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4.5" x14ac:dyDescent="0.35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4.5" x14ac:dyDescent="0.35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4.5" x14ac:dyDescent="0.35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4.5" x14ac:dyDescent="0.35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4.5" x14ac:dyDescent="0.35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4.5" x14ac:dyDescent="0.35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4.5" x14ac:dyDescent="0.35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4.5" x14ac:dyDescent="0.35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4.5" x14ac:dyDescent="0.35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4.5" x14ac:dyDescent="0.35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4.5" x14ac:dyDescent="0.35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4.5" x14ac:dyDescent="0.35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4.5" x14ac:dyDescent="0.35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4.5" x14ac:dyDescent="0.35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4.5" x14ac:dyDescent="0.35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4.5" x14ac:dyDescent="0.35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4.5" x14ac:dyDescent="0.35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4.5" x14ac:dyDescent="0.35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4.5" x14ac:dyDescent="0.35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4.5" x14ac:dyDescent="0.35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4.5" x14ac:dyDescent="0.35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4.5" x14ac:dyDescent="0.35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4.5" x14ac:dyDescent="0.35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4.5" x14ac:dyDescent="0.35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4.5" x14ac:dyDescent="0.35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4.5" x14ac:dyDescent="0.35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4.5" x14ac:dyDescent="0.35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4.5" x14ac:dyDescent="0.35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4.5" x14ac:dyDescent="0.35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4.5" x14ac:dyDescent="0.35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4.5" x14ac:dyDescent="0.35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4.5" x14ac:dyDescent="0.35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4.5" x14ac:dyDescent="0.35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4.5" x14ac:dyDescent="0.35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4.5" x14ac:dyDescent="0.35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4.5" x14ac:dyDescent="0.35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4.5" x14ac:dyDescent="0.35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4.5" x14ac:dyDescent="0.35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4.5" x14ac:dyDescent="0.35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4.5" x14ac:dyDescent="0.35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4.5" x14ac:dyDescent="0.35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4.5" x14ac:dyDescent="0.35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4.5" x14ac:dyDescent="0.35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4.5" x14ac:dyDescent="0.35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4.5" x14ac:dyDescent="0.35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4.5" x14ac:dyDescent="0.35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4.5" x14ac:dyDescent="0.35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4.5" x14ac:dyDescent="0.35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4.5" x14ac:dyDescent="0.35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4.5" x14ac:dyDescent="0.35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4.5" x14ac:dyDescent="0.35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4.5" x14ac:dyDescent="0.35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4.5" x14ac:dyDescent="0.35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4.5" x14ac:dyDescent="0.35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4.5" x14ac:dyDescent="0.35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4.5" x14ac:dyDescent="0.35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4.5" x14ac:dyDescent="0.35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4.5" x14ac:dyDescent="0.35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4.5" x14ac:dyDescent="0.35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4.5" x14ac:dyDescent="0.35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4.5" x14ac:dyDescent="0.35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4.5" x14ac:dyDescent="0.35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4.5" x14ac:dyDescent="0.35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4.5" x14ac:dyDescent="0.35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4.5" x14ac:dyDescent="0.35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4.5" x14ac:dyDescent="0.35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4.5" x14ac:dyDescent="0.35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4.5" x14ac:dyDescent="0.35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4.5" x14ac:dyDescent="0.35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4.5" x14ac:dyDescent="0.35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4.5" x14ac:dyDescent="0.35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4.5" x14ac:dyDescent="0.35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4.5" x14ac:dyDescent="0.35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4.5" x14ac:dyDescent="0.35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4.5" x14ac:dyDescent="0.35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4.5" x14ac:dyDescent="0.35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4.5" x14ac:dyDescent="0.35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4.5" x14ac:dyDescent="0.35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4.5" x14ac:dyDescent="0.35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4.5" x14ac:dyDescent="0.35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4.5" x14ac:dyDescent="0.35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4.5" x14ac:dyDescent="0.35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4.5" x14ac:dyDescent="0.35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4.5" x14ac:dyDescent="0.35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4.5" x14ac:dyDescent="0.35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4.5" x14ac:dyDescent="0.35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4.5" x14ac:dyDescent="0.35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4.5" x14ac:dyDescent="0.35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4.5" x14ac:dyDescent="0.35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4.5" x14ac:dyDescent="0.35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4.5" x14ac:dyDescent="0.35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4.5" x14ac:dyDescent="0.35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4.5" x14ac:dyDescent="0.35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4.5" x14ac:dyDescent="0.35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4.5" x14ac:dyDescent="0.35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4.5" x14ac:dyDescent="0.35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4.5" x14ac:dyDescent="0.35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4.5" x14ac:dyDescent="0.35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4.5" x14ac:dyDescent="0.35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4.5" x14ac:dyDescent="0.35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4.5" x14ac:dyDescent="0.35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4.5" x14ac:dyDescent="0.35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4.5" x14ac:dyDescent="0.35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4.5" x14ac:dyDescent="0.35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4.5" x14ac:dyDescent="0.35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4.5" x14ac:dyDescent="0.35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4.5" x14ac:dyDescent="0.35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4.5" x14ac:dyDescent="0.35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4.5" x14ac:dyDescent="0.35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4.5" x14ac:dyDescent="0.35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4.5" x14ac:dyDescent="0.35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4.5" x14ac:dyDescent="0.35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4.5" x14ac:dyDescent="0.35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4.5" x14ac:dyDescent="0.35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4.5" x14ac:dyDescent="0.35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4.5" x14ac:dyDescent="0.35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4.5" x14ac:dyDescent="0.35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4.5" x14ac:dyDescent="0.35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4.5" x14ac:dyDescent="0.35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4.5" x14ac:dyDescent="0.35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4.5" x14ac:dyDescent="0.35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4.5" x14ac:dyDescent="0.35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4.5" x14ac:dyDescent="0.35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4.5" x14ac:dyDescent="0.35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4.5" x14ac:dyDescent="0.35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4.5" x14ac:dyDescent="0.35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4.5" x14ac:dyDescent="0.35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4.5" x14ac:dyDescent="0.35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4.5" x14ac:dyDescent="0.35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4.5" x14ac:dyDescent="0.35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4.5" x14ac:dyDescent="0.35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4.5" x14ac:dyDescent="0.35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4.5" x14ac:dyDescent="0.35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4.5" x14ac:dyDescent="0.35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4.5" x14ac:dyDescent="0.35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4.5" x14ac:dyDescent="0.35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4.5" x14ac:dyDescent="0.35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4.5" x14ac:dyDescent="0.35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4.5" x14ac:dyDescent="0.35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4.5" x14ac:dyDescent="0.35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4.5" x14ac:dyDescent="0.35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4.5" x14ac:dyDescent="0.35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4.5" x14ac:dyDescent="0.35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4.5" x14ac:dyDescent="0.35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4.5" x14ac:dyDescent="0.35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4.5" x14ac:dyDescent="0.35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4.5" x14ac:dyDescent="0.35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4.5" x14ac:dyDescent="0.35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4.5" x14ac:dyDescent="0.35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4.5" x14ac:dyDescent="0.35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4.5" x14ac:dyDescent="0.35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4.5" x14ac:dyDescent="0.35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4.5" x14ac:dyDescent="0.35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4.5" x14ac:dyDescent="0.35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4.5" x14ac:dyDescent="0.35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4.5" x14ac:dyDescent="0.35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4.5" x14ac:dyDescent="0.35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4.5" x14ac:dyDescent="0.35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4.5" x14ac:dyDescent="0.35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4.5" x14ac:dyDescent="0.35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4.5" x14ac:dyDescent="0.35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4.5" x14ac:dyDescent="0.35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4.5" x14ac:dyDescent="0.35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4.5" x14ac:dyDescent="0.35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4.5" x14ac:dyDescent="0.35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4.5" x14ac:dyDescent="0.35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4.5" x14ac:dyDescent="0.35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4.5" x14ac:dyDescent="0.35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4.5" x14ac:dyDescent="0.35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4.5" x14ac:dyDescent="0.35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4.5" x14ac:dyDescent="0.35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4.5" x14ac:dyDescent="0.35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4.5" x14ac:dyDescent="0.35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4.5" x14ac:dyDescent="0.35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4.5" x14ac:dyDescent="0.35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4.5" x14ac:dyDescent="0.35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4.5" x14ac:dyDescent="0.35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4.5" x14ac:dyDescent="0.35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4.5" x14ac:dyDescent="0.35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4.5" x14ac:dyDescent="0.35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4.5" x14ac:dyDescent="0.35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4.5" x14ac:dyDescent="0.35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4.5" x14ac:dyDescent="0.35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4.5" x14ac:dyDescent="0.35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4.5" x14ac:dyDescent="0.35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4.5" x14ac:dyDescent="0.35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4.5" x14ac:dyDescent="0.35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4.5" x14ac:dyDescent="0.35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4.5" x14ac:dyDescent="0.35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4.5" x14ac:dyDescent="0.35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4.5" x14ac:dyDescent="0.35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4.5" x14ac:dyDescent="0.35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4.5" x14ac:dyDescent="0.35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4.5" x14ac:dyDescent="0.35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4.5" x14ac:dyDescent="0.35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4.5" x14ac:dyDescent="0.35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4.5" x14ac:dyDescent="0.35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4.5" x14ac:dyDescent="0.35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4.5" x14ac:dyDescent="0.35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4.5" x14ac:dyDescent="0.35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4.5" x14ac:dyDescent="0.35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4.5" x14ac:dyDescent="0.35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4.5" x14ac:dyDescent="0.35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4.5" x14ac:dyDescent="0.35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4.5" x14ac:dyDescent="0.35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4.5" x14ac:dyDescent="0.35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4.5" x14ac:dyDescent="0.35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4.5" x14ac:dyDescent="0.35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4.5" x14ac:dyDescent="0.35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4.5" x14ac:dyDescent="0.35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4.5" x14ac:dyDescent="0.35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4.5" x14ac:dyDescent="0.35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4.5" x14ac:dyDescent="0.35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4.5" x14ac:dyDescent="0.35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4.5" x14ac:dyDescent="0.35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4.5" x14ac:dyDescent="0.35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4.5" x14ac:dyDescent="0.35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4.5" x14ac:dyDescent="0.35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4.5" x14ac:dyDescent="0.35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4.5" x14ac:dyDescent="0.35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4.5" x14ac:dyDescent="0.35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4.5" x14ac:dyDescent="0.35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4.5" x14ac:dyDescent="0.35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4.5" x14ac:dyDescent="0.35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4.5" x14ac:dyDescent="0.35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4.5" x14ac:dyDescent="0.35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4.5" x14ac:dyDescent="0.35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4.5" x14ac:dyDescent="0.35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4.5" x14ac:dyDescent="0.35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4.5" x14ac:dyDescent="0.35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4.5" x14ac:dyDescent="0.35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4.5" x14ac:dyDescent="0.35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4.5" x14ac:dyDescent="0.35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4.5" x14ac:dyDescent="0.35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4.5" x14ac:dyDescent="0.35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4.5" x14ac:dyDescent="0.35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4.5" x14ac:dyDescent="0.35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4.5" x14ac:dyDescent="0.35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4.5" x14ac:dyDescent="0.35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4.5" x14ac:dyDescent="0.35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4.5" x14ac:dyDescent="0.35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4.5" x14ac:dyDescent="0.35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4.5" x14ac:dyDescent="0.35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4.5" x14ac:dyDescent="0.35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4.5" x14ac:dyDescent="0.35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4.5" x14ac:dyDescent="0.35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4.5" x14ac:dyDescent="0.35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4.5" x14ac:dyDescent="0.35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4.5" x14ac:dyDescent="0.35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4.5" x14ac:dyDescent="0.35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4.5" x14ac:dyDescent="0.35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4.5" x14ac:dyDescent="0.35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4.5" x14ac:dyDescent="0.35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4.5" x14ac:dyDescent="0.35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4.5" x14ac:dyDescent="0.35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4.5" x14ac:dyDescent="0.35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4.5" x14ac:dyDescent="0.35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4.5" x14ac:dyDescent="0.35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4.5" x14ac:dyDescent="0.35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4.5" x14ac:dyDescent="0.35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4.5" x14ac:dyDescent="0.35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4.5" x14ac:dyDescent="0.35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4.5" x14ac:dyDescent="0.35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4.5" x14ac:dyDescent="0.35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4.5" x14ac:dyDescent="0.35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4.5" x14ac:dyDescent="0.35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4.5" x14ac:dyDescent="0.35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4.5" x14ac:dyDescent="0.35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4.5" x14ac:dyDescent="0.35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4.5" x14ac:dyDescent="0.35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4.5" x14ac:dyDescent="0.35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4.5" x14ac:dyDescent="0.35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4.5" x14ac:dyDescent="0.35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4.5" x14ac:dyDescent="0.35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4.5" x14ac:dyDescent="0.35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4.5" x14ac:dyDescent="0.35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4.5" x14ac:dyDescent="0.35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4.5" x14ac:dyDescent="0.35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4.5" x14ac:dyDescent="0.35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4.5" x14ac:dyDescent="0.35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4.5" x14ac:dyDescent="0.35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4.5" x14ac:dyDescent="0.35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4.5" x14ac:dyDescent="0.35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4.5" x14ac:dyDescent="0.35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4.5" x14ac:dyDescent="0.35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4.5" x14ac:dyDescent="0.35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4.5" x14ac:dyDescent="0.35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4.5" x14ac:dyDescent="0.35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4.5" x14ac:dyDescent="0.35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4.5" x14ac:dyDescent="0.35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4.5" x14ac:dyDescent="0.35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4.5" x14ac:dyDescent="0.35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4.5" x14ac:dyDescent="0.35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4.5" x14ac:dyDescent="0.35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4.5" x14ac:dyDescent="0.35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4.5" x14ac:dyDescent="0.35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4.5" x14ac:dyDescent="0.35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4.5" x14ac:dyDescent="0.35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4.5" x14ac:dyDescent="0.35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4.5" x14ac:dyDescent="0.35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4.5" x14ac:dyDescent="0.35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4.5" x14ac:dyDescent="0.35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4.5" x14ac:dyDescent="0.35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4.5" x14ac:dyDescent="0.35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4.5" x14ac:dyDescent="0.35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4.5" x14ac:dyDescent="0.35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4.5" x14ac:dyDescent="0.35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4.5" x14ac:dyDescent="0.35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4.5" x14ac:dyDescent="0.35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4.5" x14ac:dyDescent="0.35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4.5" x14ac:dyDescent="0.35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4.5" x14ac:dyDescent="0.35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4.5" x14ac:dyDescent="0.35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4.5" x14ac:dyDescent="0.35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4.5" x14ac:dyDescent="0.35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4.5" x14ac:dyDescent="0.35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4.5" x14ac:dyDescent="0.35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4.5" x14ac:dyDescent="0.35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4.5" x14ac:dyDescent="0.35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4.5" x14ac:dyDescent="0.35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4.5" x14ac:dyDescent="0.35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4.5" x14ac:dyDescent="0.35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4.5" x14ac:dyDescent="0.35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4.5" x14ac:dyDescent="0.35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4.5" x14ac:dyDescent="0.35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4.5" x14ac:dyDescent="0.35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4.5" x14ac:dyDescent="0.35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4.5" x14ac:dyDescent="0.35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4.5" x14ac:dyDescent="0.35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4.5" x14ac:dyDescent="0.35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4.5" x14ac:dyDescent="0.35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4.5" x14ac:dyDescent="0.35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4.5" x14ac:dyDescent="0.35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4.5" x14ac:dyDescent="0.35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4.5" x14ac:dyDescent="0.35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4.5" x14ac:dyDescent="0.35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4.5" x14ac:dyDescent="0.35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4.5" x14ac:dyDescent="0.35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4.5" x14ac:dyDescent="0.35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4.5" x14ac:dyDescent="0.35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4.5" x14ac:dyDescent="0.35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4.5" x14ac:dyDescent="0.35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4.5" x14ac:dyDescent="0.35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4.5" x14ac:dyDescent="0.35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4.5" x14ac:dyDescent="0.35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4.5" x14ac:dyDescent="0.35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4.5" x14ac:dyDescent="0.35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4.5" x14ac:dyDescent="0.35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4.5" x14ac:dyDescent="0.35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4.5" x14ac:dyDescent="0.35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4.5" x14ac:dyDescent="0.35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4.5" x14ac:dyDescent="0.35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4.5" x14ac:dyDescent="0.35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4.5" x14ac:dyDescent="0.35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4.5" x14ac:dyDescent="0.35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4.5" x14ac:dyDescent="0.35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4.5" x14ac:dyDescent="0.35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4.5" x14ac:dyDescent="0.35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4.5" x14ac:dyDescent="0.35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4.5" x14ac:dyDescent="0.35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4.5" x14ac:dyDescent="0.35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4.5" x14ac:dyDescent="0.35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4.5" x14ac:dyDescent="0.35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4.5" x14ac:dyDescent="0.35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4.5" x14ac:dyDescent="0.35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4.5" x14ac:dyDescent="0.35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4.5" x14ac:dyDescent="0.35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4.5" x14ac:dyDescent="0.35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4.5" x14ac:dyDescent="0.35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4.5" x14ac:dyDescent="0.35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4.5" x14ac:dyDescent="0.35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4.5" x14ac:dyDescent="0.35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4.5" x14ac:dyDescent="0.35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4.5" x14ac:dyDescent="0.35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4.5" x14ac:dyDescent="0.35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4.5" x14ac:dyDescent="0.35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4.5" x14ac:dyDescent="0.35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4.5" x14ac:dyDescent="0.35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4.5" x14ac:dyDescent="0.35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4.5" x14ac:dyDescent="0.35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4.5" x14ac:dyDescent="0.35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4.5" x14ac:dyDescent="0.35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4.5" x14ac:dyDescent="0.35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4.5" x14ac:dyDescent="0.35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4.5" x14ac:dyDescent="0.35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4.5" x14ac:dyDescent="0.35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4.5" x14ac:dyDescent="0.35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4.5" x14ac:dyDescent="0.35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4.5" x14ac:dyDescent="0.35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4.5" x14ac:dyDescent="0.35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4.5" x14ac:dyDescent="0.35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4.5" x14ac:dyDescent="0.35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4.5" x14ac:dyDescent="0.35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4.5" x14ac:dyDescent="0.35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4.5" x14ac:dyDescent="0.35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4.5" x14ac:dyDescent="0.35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4.5" x14ac:dyDescent="0.35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4.5" x14ac:dyDescent="0.35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4.5" x14ac:dyDescent="0.35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4.5" x14ac:dyDescent="0.35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4.5" x14ac:dyDescent="0.35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4.5" x14ac:dyDescent="0.35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4.5" x14ac:dyDescent="0.35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4.5" x14ac:dyDescent="0.35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4.5" x14ac:dyDescent="0.35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4.5" x14ac:dyDescent="0.35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4.5" x14ac:dyDescent="0.35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4.5" x14ac:dyDescent="0.35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4.5" x14ac:dyDescent="0.35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4.5" x14ac:dyDescent="0.35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4.5" x14ac:dyDescent="0.35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4.5" x14ac:dyDescent="0.35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4.5" x14ac:dyDescent="0.35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4.5" x14ac:dyDescent="0.35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4.5" x14ac:dyDescent="0.35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4.5" x14ac:dyDescent="0.35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4.5" x14ac:dyDescent="0.35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4.5" x14ac:dyDescent="0.35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4.5" x14ac:dyDescent="0.35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4.5" x14ac:dyDescent="0.35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4.5" x14ac:dyDescent="0.35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4.5" x14ac:dyDescent="0.35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4.5" x14ac:dyDescent="0.35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4.5" x14ac:dyDescent="0.35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4.5" x14ac:dyDescent="0.35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4.5" x14ac:dyDescent="0.35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4.5" x14ac:dyDescent="0.35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4.5" x14ac:dyDescent="0.35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4.5" x14ac:dyDescent="0.35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4.5" x14ac:dyDescent="0.35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4.5" x14ac:dyDescent="0.35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4.5" x14ac:dyDescent="0.35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4.5" x14ac:dyDescent="0.35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4.5" x14ac:dyDescent="0.35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4.5" x14ac:dyDescent="0.35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4.5" x14ac:dyDescent="0.35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4.5" x14ac:dyDescent="0.35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4.5" x14ac:dyDescent="0.35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4.5" x14ac:dyDescent="0.35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4.5" x14ac:dyDescent="0.35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4.5" x14ac:dyDescent="0.35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4.5" x14ac:dyDescent="0.35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4.5" x14ac:dyDescent="0.35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4.5" x14ac:dyDescent="0.35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4.5" x14ac:dyDescent="0.35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4.5" x14ac:dyDescent="0.35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4.5" x14ac:dyDescent="0.35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4.5" x14ac:dyDescent="0.35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4.5" x14ac:dyDescent="0.35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4.5" x14ac:dyDescent="0.35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4.5" x14ac:dyDescent="0.35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4.5" x14ac:dyDescent="0.35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4.5" x14ac:dyDescent="0.35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4.5" x14ac:dyDescent="0.35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4.5" x14ac:dyDescent="0.35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4.5" x14ac:dyDescent="0.35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4.5" x14ac:dyDescent="0.35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4.5" x14ac:dyDescent="0.35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4.5" x14ac:dyDescent="0.35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4.5" x14ac:dyDescent="0.35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4.5" x14ac:dyDescent="0.35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4.5" x14ac:dyDescent="0.35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4.5" x14ac:dyDescent="0.35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4.5" x14ac:dyDescent="0.35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4.5" x14ac:dyDescent="0.35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4.5" x14ac:dyDescent="0.35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4.5" x14ac:dyDescent="0.35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4.5" x14ac:dyDescent="0.35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4.5" x14ac:dyDescent="0.35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4.5" x14ac:dyDescent="0.35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4.5" x14ac:dyDescent="0.35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4.5" x14ac:dyDescent="0.35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4.5" x14ac:dyDescent="0.35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4.5" x14ac:dyDescent="0.35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4.5" x14ac:dyDescent="0.35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4.5" x14ac:dyDescent="0.35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4.5" x14ac:dyDescent="0.35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4.5" x14ac:dyDescent="0.35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4.5" x14ac:dyDescent="0.35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4.5" x14ac:dyDescent="0.35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4.5" x14ac:dyDescent="0.35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4.5" x14ac:dyDescent="0.35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4.5" x14ac:dyDescent="0.35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4.5" x14ac:dyDescent="0.35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4.5" x14ac:dyDescent="0.35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4.5" x14ac:dyDescent="0.35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4.5" x14ac:dyDescent="0.35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4.5" x14ac:dyDescent="0.35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4.5" x14ac:dyDescent="0.35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4.5" x14ac:dyDescent="0.35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4.5" x14ac:dyDescent="0.35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4.5" x14ac:dyDescent="0.35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4.5" x14ac:dyDescent="0.35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4.5" x14ac:dyDescent="0.35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4.5" x14ac:dyDescent="0.35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4.5" x14ac:dyDescent="0.35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4.5" x14ac:dyDescent="0.35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4.5" x14ac:dyDescent="0.35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4.5" x14ac:dyDescent="0.35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4.5" x14ac:dyDescent="0.35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4.5" x14ac:dyDescent="0.35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4.5" x14ac:dyDescent="0.35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4.5" x14ac:dyDescent="0.35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4.5" x14ac:dyDescent="0.35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4.5" x14ac:dyDescent="0.35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4.5" x14ac:dyDescent="0.35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4.5" x14ac:dyDescent="0.35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4.5" x14ac:dyDescent="0.35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4.5" x14ac:dyDescent="0.35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4.5" x14ac:dyDescent="0.35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4.5" x14ac:dyDescent="0.35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4.5" x14ac:dyDescent="0.35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4.5" x14ac:dyDescent="0.35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4.5" x14ac:dyDescent="0.35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4.5" x14ac:dyDescent="0.35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4.5" x14ac:dyDescent="0.35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4.5" x14ac:dyDescent="0.35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4.5" x14ac:dyDescent="0.35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4.5" x14ac:dyDescent="0.35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4.5" x14ac:dyDescent="0.35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4.5" x14ac:dyDescent="0.35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4.5" x14ac:dyDescent="0.35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4.5" x14ac:dyDescent="0.35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4.5" x14ac:dyDescent="0.35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4.5" x14ac:dyDescent="0.35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4.5" x14ac:dyDescent="0.35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4.5" x14ac:dyDescent="0.35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4.5" x14ac:dyDescent="0.35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4.5" x14ac:dyDescent="0.35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4.5" x14ac:dyDescent="0.35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4.5" x14ac:dyDescent="0.35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4.5" x14ac:dyDescent="0.35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4.5" x14ac:dyDescent="0.35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4.5" x14ac:dyDescent="0.35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4.5" x14ac:dyDescent="0.35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4.5" x14ac:dyDescent="0.35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4.5" x14ac:dyDescent="0.35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4.5" x14ac:dyDescent="0.35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4.5" x14ac:dyDescent="0.35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4.5" x14ac:dyDescent="0.35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4.5" x14ac:dyDescent="0.35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4.5" x14ac:dyDescent="0.35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4.5" x14ac:dyDescent="0.35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4.5" x14ac:dyDescent="0.35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4.5" x14ac:dyDescent="0.35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4.5" x14ac:dyDescent="0.35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4.5" x14ac:dyDescent="0.35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4.5" x14ac:dyDescent="0.35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4.5" x14ac:dyDescent="0.35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4.5" x14ac:dyDescent="0.35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4.5" x14ac:dyDescent="0.35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4.5" x14ac:dyDescent="0.35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4.5" x14ac:dyDescent="0.35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4.5" x14ac:dyDescent="0.35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4.5" x14ac:dyDescent="0.35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4.5" x14ac:dyDescent="0.35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4.5" x14ac:dyDescent="0.35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4.5" x14ac:dyDescent="0.35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4.5" x14ac:dyDescent="0.35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4.5" x14ac:dyDescent="0.35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4.5" x14ac:dyDescent="0.35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4.5" x14ac:dyDescent="0.35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4.5" x14ac:dyDescent="0.35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4.5" x14ac:dyDescent="0.35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4.5" x14ac:dyDescent="0.35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4.5" x14ac:dyDescent="0.35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4.5" x14ac:dyDescent="0.35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4.5" x14ac:dyDescent="0.35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4.5" x14ac:dyDescent="0.35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4.5" x14ac:dyDescent="0.35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4.5" x14ac:dyDescent="0.35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4.5" x14ac:dyDescent="0.35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4.5" x14ac:dyDescent="0.35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4.5" x14ac:dyDescent="0.35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4.5" x14ac:dyDescent="0.35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4.5" x14ac:dyDescent="0.35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4.5" x14ac:dyDescent="0.35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4.5" x14ac:dyDescent="0.35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4.5" x14ac:dyDescent="0.35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4.5" x14ac:dyDescent="0.35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4.5" x14ac:dyDescent="0.35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4.5" x14ac:dyDescent="0.35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4.5" x14ac:dyDescent="0.35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4.5" x14ac:dyDescent="0.35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4.5" x14ac:dyDescent="0.35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4.5" x14ac:dyDescent="0.35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4.5" x14ac:dyDescent="0.35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4.5" x14ac:dyDescent="0.35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4.5" x14ac:dyDescent="0.35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4.5" x14ac:dyDescent="0.35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4.5" x14ac:dyDescent="0.35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4.5" x14ac:dyDescent="0.35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4.5" x14ac:dyDescent="0.35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4.5" x14ac:dyDescent="0.35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4.5" x14ac:dyDescent="0.35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4.5" x14ac:dyDescent="0.35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4.5" x14ac:dyDescent="0.35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4.5" x14ac:dyDescent="0.35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4.5" x14ac:dyDescent="0.35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4.5" x14ac:dyDescent="0.35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4.5" x14ac:dyDescent="0.35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4.5" x14ac:dyDescent="0.35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4.5" x14ac:dyDescent="0.35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4.5" x14ac:dyDescent="0.35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4.5" x14ac:dyDescent="0.35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4.5" x14ac:dyDescent="0.35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4.5" x14ac:dyDescent="0.35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4.5" x14ac:dyDescent="0.35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4.5" x14ac:dyDescent="0.35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4.5" x14ac:dyDescent="0.35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4.5" x14ac:dyDescent="0.35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4.5" x14ac:dyDescent="0.35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4.5" x14ac:dyDescent="0.35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4.5" x14ac:dyDescent="0.35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4.5" x14ac:dyDescent="0.35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4.5" x14ac:dyDescent="0.35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4.5" x14ac:dyDescent="0.35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4.5" x14ac:dyDescent="0.35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4.5" x14ac:dyDescent="0.35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4.5" x14ac:dyDescent="0.35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4.5" x14ac:dyDescent="0.35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4.5" x14ac:dyDescent="0.35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4.5" x14ac:dyDescent="0.35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4.5" x14ac:dyDescent="0.35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4.5" x14ac:dyDescent="0.35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4.5" x14ac:dyDescent="0.35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4.5" x14ac:dyDescent="0.35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4.5" x14ac:dyDescent="0.35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4.5" x14ac:dyDescent="0.35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4.5" x14ac:dyDescent="0.35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4.5" x14ac:dyDescent="0.35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4.5" x14ac:dyDescent="0.35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4.5" x14ac:dyDescent="0.35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4.5" x14ac:dyDescent="0.35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4.5" x14ac:dyDescent="0.35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4.5" x14ac:dyDescent="0.35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4.5" x14ac:dyDescent="0.35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4.5" x14ac:dyDescent="0.35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4.5" x14ac:dyDescent="0.35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4.5" x14ac:dyDescent="0.35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4.5" x14ac:dyDescent="0.35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4.5" x14ac:dyDescent="0.35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4.5" x14ac:dyDescent="0.35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4.5" x14ac:dyDescent="0.35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4.5" x14ac:dyDescent="0.35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4.5" x14ac:dyDescent="0.35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4.5" x14ac:dyDescent="0.35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4.5" x14ac:dyDescent="0.35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4.5" x14ac:dyDescent="0.35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4.5" x14ac:dyDescent="0.35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4.5" x14ac:dyDescent="0.35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4.5" x14ac:dyDescent="0.35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4.5" x14ac:dyDescent="0.35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4.5" x14ac:dyDescent="0.35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4.5" x14ac:dyDescent="0.35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4.5" x14ac:dyDescent="0.35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4.5" x14ac:dyDescent="0.35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4.5" x14ac:dyDescent="0.35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4.5" x14ac:dyDescent="0.35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4.5" x14ac:dyDescent="0.35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4.5" x14ac:dyDescent="0.35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4.5" x14ac:dyDescent="0.35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4.5" x14ac:dyDescent="0.35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4.5" x14ac:dyDescent="0.35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4.5" x14ac:dyDescent="0.35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4.5" x14ac:dyDescent="0.35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4.5" x14ac:dyDescent="0.35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4.5" x14ac:dyDescent="0.35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4.5" x14ac:dyDescent="0.35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4.5" x14ac:dyDescent="0.35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4.5" x14ac:dyDescent="0.35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4.5" x14ac:dyDescent="0.35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4.5" x14ac:dyDescent="0.35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4.5" x14ac:dyDescent="0.35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4.5" x14ac:dyDescent="0.35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4.5" x14ac:dyDescent="0.35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4.5" x14ac:dyDescent="0.35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4.5" x14ac:dyDescent="0.35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4.5" x14ac:dyDescent="0.35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4.5" x14ac:dyDescent="0.35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4.5" x14ac:dyDescent="0.35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4.5" x14ac:dyDescent="0.35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4.5" x14ac:dyDescent="0.35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4.5" x14ac:dyDescent="0.35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4.5" x14ac:dyDescent="0.35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4.5" x14ac:dyDescent="0.35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4.5" x14ac:dyDescent="0.35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4.5" x14ac:dyDescent="0.35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4.5" x14ac:dyDescent="0.35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4.5" x14ac:dyDescent="0.35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4.5" x14ac:dyDescent="0.35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4.5" x14ac:dyDescent="0.35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4.5" x14ac:dyDescent="0.35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4.5" x14ac:dyDescent="0.35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4.5" x14ac:dyDescent="0.35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4.5" x14ac:dyDescent="0.35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4.5" x14ac:dyDescent="0.35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4.5" x14ac:dyDescent="0.35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4.5" x14ac:dyDescent="0.35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4.5" x14ac:dyDescent="0.35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4.5" x14ac:dyDescent="0.35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4.5" x14ac:dyDescent="0.35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4.5" x14ac:dyDescent="0.35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4.5" x14ac:dyDescent="0.35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4.5" x14ac:dyDescent="0.35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4.5" x14ac:dyDescent="0.35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4.5" x14ac:dyDescent="0.35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4.5" x14ac:dyDescent="0.35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4.5" x14ac:dyDescent="0.35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4.5" x14ac:dyDescent="0.35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4.5" x14ac:dyDescent="0.35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4.5" x14ac:dyDescent="0.35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4.5" x14ac:dyDescent="0.35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4.5" x14ac:dyDescent="0.35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4.5" x14ac:dyDescent="0.35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4.5" x14ac:dyDescent="0.35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4.5" x14ac:dyDescent="0.35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4.5" x14ac:dyDescent="0.35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4.5" x14ac:dyDescent="0.35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4.5" x14ac:dyDescent="0.35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4.5" x14ac:dyDescent="0.35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4.5" x14ac:dyDescent="0.35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4.5" x14ac:dyDescent="0.35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4.5" x14ac:dyDescent="0.35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4.5" x14ac:dyDescent="0.35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4.5" x14ac:dyDescent="0.35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4.5" x14ac:dyDescent="0.35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4.5" x14ac:dyDescent="0.35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4.5" x14ac:dyDescent="0.35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4.5" x14ac:dyDescent="0.35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4.5" x14ac:dyDescent="0.35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4.5" x14ac:dyDescent="0.35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4.5" x14ac:dyDescent="0.35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4.5" x14ac:dyDescent="0.35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4.5" x14ac:dyDescent="0.35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4.5" x14ac:dyDescent="0.35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4.5" x14ac:dyDescent="0.35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4.5" x14ac:dyDescent="0.35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4.5" x14ac:dyDescent="0.35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4.5" x14ac:dyDescent="0.35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4.5" x14ac:dyDescent="0.35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4.5" x14ac:dyDescent="0.35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4.5" x14ac:dyDescent="0.35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4.5" x14ac:dyDescent="0.35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4.5" x14ac:dyDescent="0.35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4.5" x14ac:dyDescent="0.35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4.5" x14ac:dyDescent="0.35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4.5" x14ac:dyDescent="0.35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4.5" x14ac:dyDescent="0.35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4.5" x14ac:dyDescent="0.35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4.5" x14ac:dyDescent="0.35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4.5" x14ac:dyDescent="0.35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4.5" x14ac:dyDescent="0.35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4.5" x14ac:dyDescent="0.35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4.5" x14ac:dyDescent="0.35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4.5" x14ac:dyDescent="0.35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4.5" x14ac:dyDescent="0.35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4.5" x14ac:dyDescent="0.35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4.5" x14ac:dyDescent="0.35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4.5" x14ac:dyDescent="0.35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4.5" x14ac:dyDescent="0.35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4.5" x14ac:dyDescent="0.35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4.5" x14ac:dyDescent="0.35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4.5" x14ac:dyDescent="0.35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4.5" x14ac:dyDescent="0.35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4.5" x14ac:dyDescent="0.35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4.5" x14ac:dyDescent="0.35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4.5" x14ac:dyDescent="0.35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4.5" x14ac:dyDescent="0.35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4.5" x14ac:dyDescent="0.35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4.5" x14ac:dyDescent="0.35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4.5" x14ac:dyDescent="0.35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4.5" x14ac:dyDescent="0.35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4.5" x14ac:dyDescent="0.35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4.5" x14ac:dyDescent="0.35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4.5" x14ac:dyDescent="0.35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4.5" x14ac:dyDescent="0.35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4.5" x14ac:dyDescent="0.35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4.5" x14ac:dyDescent="0.35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4.5" x14ac:dyDescent="0.35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4.5" x14ac:dyDescent="0.35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4.5" x14ac:dyDescent="0.35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4.5" x14ac:dyDescent="0.35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4.5" x14ac:dyDescent="0.35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4.5" x14ac:dyDescent="0.35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4.5" x14ac:dyDescent="0.35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4.5" x14ac:dyDescent="0.35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4.5" x14ac:dyDescent="0.35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4.5" x14ac:dyDescent="0.35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4.5" x14ac:dyDescent="0.35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4.5" x14ac:dyDescent="0.35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4.5" x14ac:dyDescent="0.35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4.5" x14ac:dyDescent="0.35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4.5" x14ac:dyDescent="0.35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4.5" x14ac:dyDescent="0.35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4.5" x14ac:dyDescent="0.35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4.5" x14ac:dyDescent="0.35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4.5" x14ac:dyDescent="0.35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4.5" x14ac:dyDescent="0.35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4.5" x14ac:dyDescent="0.35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4.5" x14ac:dyDescent="0.35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4.5" x14ac:dyDescent="0.35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4.5" x14ac:dyDescent="0.35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4.5" x14ac:dyDescent="0.35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4.5" x14ac:dyDescent="0.35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4.5" x14ac:dyDescent="0.35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4.5" x14ac:dyDescent="0.35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4.5" x14ac:dyDescent="0.35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4.5" x14ac:dyDescent="0.35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4.5" x14ac:dyDescent="0.35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4.5" x14ac:dyDescent="0.35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4.5" x14ac:dyDescent="0.35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4.5" x14ac:dyDescent="0.35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4.5" x14ac:dyDescent="0.35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4.5" x14ac:dyDescent="0.35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4.5" x14ac:dyDescent="0.35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4.5" x14ac:dyDescent="0.35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4.5" x14ac:dyDescent="0.35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4.5" x14ac:dyDescent="0.35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4.5" x14ac:dyDescent="0.35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4.5" x14ac:dyDescent="0.35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4.5" x14ac:dyDescent="0.35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4.5" x14ac:dyDescent="0.35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4.5" x14ac:dyDescent="0.35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4.5" x14ac:dyDescent="0.35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4.5" x14ac:dyDescent="0.35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4.5" x14ac:dyDescent="0.35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4.5" x14ac:dyDescent="0.35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4.5" x14ac:dyDescent="0.35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4.5" x14ac:dyDescent="0.35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4.5" x14ac:dyDescent="0.35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4.5" x14ac:dyDescent="0.35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4.5" x14ac:dyDescent="0.35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4.5" x14ac:dyDescent="0.35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4.5" x14ac:dyDescent="0.35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4.5" x14ac:dyDescent="0.35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4.5" x14ac:dyDescent="0.35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4.5" x14ac:dyDescent="0.35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4.5" x14ac:dyDescent="0.35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4.5" x14ac:dyDescent="0.35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4.5" x14ac:dyDescent="0.35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4.5" x14ac:dyDescent="0.35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4.5" x14ac:dyDescent="0.35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4.5" x14ac:dyDescent="0.35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4.5" x14ac:dyDescent="0.35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4.5" x14ac:dyDescent="0.35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4.5" x14ac:dyDescent="0.35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4.5" x14ac:dyDescent="0.35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4.5" x14ac:dyDescent="0.35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4.5" x14ac:dyDescent="0.35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4.5" x14ac:dyDescent="0.35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4.5" x14ac:dyDescent="0.35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4.5" x14ac:dyDescent="0.35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4.5" x14ac:dyDescent="0.35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4.5" x14ac:dyDescent="0.35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4.5" x14ac:dyDescent="0.35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4.5" x14ac:dyDescent="0.35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4.5" x14ac:dyDescent="0.35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4.5" x14ac:dyDescent="0.35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4.5" x14ac:dyDescent="0.35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4.5" x14ac:dyDescent="0.35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4.5" x14ac:dyDescent="0.35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4.5" x14ac:dyDescent="0.35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4.5" x14ac:dyDescent="0.35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4.5" x14ac:dyDescent="0.35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4.5" x14ac:dyDescent="0.35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4.5" x14ac:dyDescent="0.35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4.5" x14ac:dyDescent="0.35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4.5" x14ac:dyDescent="0.35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4.5" x14ac:dyDescent="0.35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4.5" x14ac:dyDescent="0.35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4.5" x14ac:dyDescent="0.35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4.5" x14ac:dyDescent="0.35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4.5" x14ac:dyDescent="0.35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4.5" x14ac:dyDescent="0.35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4.5" x14ac:dyDescent="0.35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4.5" x14ac:dyDescent="0.35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4.5" x14ac:dyDescent="0.35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4.5" x14ac:dyDescent="0.35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4.5" x14ac:dyDescent="0.35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4.5" x14ac:dyDescent="0.35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4.5" x14ac:dyDescent="0.35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4.5" x14ac:dyDescent="0.35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4.5" x14ac:dyDescent="0.35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4.5" x14ac:dyDescent="0.35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4.5" x14ac:dyDescent="0.35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4.5" x14ac:dyDescent="0.35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4.5" x14ac:dyDescent="0.35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4.5" x14ac:dyDescent="0.35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4.5" x14ac:dyDescent="0.35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4.5" x14ac:dyDescent="0.35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4.5" x14ac:dyDescent="0.35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4.5" x14ac:dyDescent="0.35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4.5" x14ac:dyDescent="0.35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4.5" x14ac:dyDescent="0.35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4.5" x14ac:dyDescent="0.35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4.5" x14ac:dyDescent="0.35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4.5" x14ac:dyDescent="0.35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4.5" x14ac:dyDescent="0.35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4.5" x14ac:dyDescent="0.35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4.5" x14ac:dyDescent="0.35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4.5" x14ac:dyDescent="0.35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4.5" x14ac:dyDescent="0.35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4.5" x14ac:dyDescent="0.35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4.5" x14ac:dyDescent="0.35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4.5" x14ac:dyDescent="0.35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4.5" x14ac:dyDescent="0.35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4.5" x14ac:dyDescent="0.35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4.5" x14ac:dyDescent="0.35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4.5" x14ac:dyDescent="0.35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4.5" x14ac:dyDescent="0.35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4.5" x14ac:dyDescent="0.35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4.5" x14ac:dyDescent="0.35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4.5" x14ac:dyDescent="0.35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4.5" x14ac:dyDescent="0.35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4.5" x14ac:dyDescent="0.35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4.5" x14ac:dyDescent="0.35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4.5" x14ac:dyDescent="0.35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4.5" x14ac:dyDescent="0.35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4.5" x14ac:dyDescent="0.35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4.5" x14ac:dyDescent="0.35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4.5" x14ac:dyDescent="0.35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4.5" x14ac:dyDescent="0.35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4.5" x14ac:dyDescent="0.35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4.5" x14ac:dyDescent="0.35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4.5" x14ac:dyDescent="0.35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4.5" x14ac:dyDescent="0.35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4.5" x14ac:dyDescent="0.35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4.5" x14ac:dyDescent="0.35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4.5" x14ac:dyDescent="0.35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4.5" x14ac:dyDescent="0.35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4.5" x14ac:dyDescent="0.35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4.5" x14ac:dyDescent="0.35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4.5" x14ac:dyDescent="0.35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4.5" x14ac:dyDescent="0.35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4.5" x14ac:dyDescent="0.35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4.5" x14ac:dyDescent="0.35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4.5" x14ac:dyDescent="0.35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4.5" x14ac:dyDescent="0.35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4.5" x14ac:dyDescent="0.35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4.5" x14ac:dyDescent="0.35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4.5" x14ac:dyDescent="0.35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4.5" x14ac:dyDescent="0.35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4.5" x14ac:dyDescent="0.35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4.5" x14ac:dyDescent="0.35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4.5" x14ac:dyDescent="0.35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4.5" x14ac:dyDescent="0.35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4.5" x14ac:dyDescent="0.35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4.5" x14ac:dyDescent="0.35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4.5" x14ac:dyDescent="0.35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4.5" x14ac:dyDescent="0.35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4.5" x14ac:dyDescent="0.35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4.5" x14ac:dyDescent="0.35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4.5" x14ac:dyDescent="0.35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4.5" x14ac:dyDescent="0.35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4.5" x14ac:dyDescent="0.35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4.5" x14ac:dyDescent="0.35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4.5" x14ac:dyDescent="0.35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4.5" x14ac:dyDescent="0.35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4.5" x14ac:dyDescent="0.35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4.5" x14ac:dyDescent="0.35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4.5" x14ac:dyDescent="0.35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4.5" x14ac:dyDescent="0.35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4.5" x14ac:dyDescent="0.35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4.5" x14ac:dyDescent="0.35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4.5" x14ac:dyDescent="0.35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4.5" x14ac:dyDescent="0.35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4.5" x14ac:dyDescent="0.35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4.5" x14ac:dyDescent="0.35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4.5" x14ac:dyDescent="0.35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4.5" x14ac:dyDescent="0.35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4.5" x14ac:dyDescent="0.35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4.5" x14ac:dyDescent="0.35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4.5" x14ac:dyDescent="0.35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4.5" x14ac:dyDescent="0.35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4.5" x14ac:dyDescent="0.35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4.5" x14ac:dyDescent="0.35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4.5" x14ac:dyDescent="0.35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4.5" x14ac:dyDescent="0.35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4.5" x14ac:dyDescent="0.35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4.5" x14ac:dyDescent="0.35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4.5" x14ac:dyDescent="0.35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4.5" x14ac:dyDescent="0.35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4.5" x14ac:dyDescent="0.35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4.5" x14ac:dyDescent="0.35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4.5" x14ac:dyDescent="0.35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4.5" x14ac:dyDescent="0.35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4.5" x14ac:dyDescent="0.35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4.5" x14ac:dyDescent="0.35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4.5" x14ac:dyDescent="0.35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4.5" x14ac:dyDescent="0.35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4.5" x14ac:dyDescent="0.35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4.5" x14ac:dyDescent="0.35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4.5" x14ac:dyDescent="0.35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4.5" x14ac:dyDescent="0.35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4.5" x14ac:dyDescent="0.35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4.5" x14ac:dyDescent="0.35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4.5" x14ac:dyDescent="0.35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4.5" x14ac:dyDescent="0.35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4.5" x14ac:dyDescent="0.35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4.5" x14ac:dyDescent="0.35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4.5" x14ac:dyDescent="0.35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4.5" x14ac:dyDescent="0.35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4.5" x14ac:dyDescent="0.35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4.5" x14ac:dyDescent="0.35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4.5" x14ac:dyDescent="0.35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4.5" x14ac:dyDescent="0.35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4.5" x14ac:dyDescent="0.35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4.5" x14ac:dyDescent="0.35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4.5" x14ac:dyDescent="0.35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4.5" x14ac:dyDescent="0.35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4.5" x14ac:dyDescent="0.35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4.5" x14ac:dyDescent="0.35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4.5" x14ac:dyDescent="0.35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4.5" x14ac:dyDescent="0.35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4.5" x14ac:dyDescent="0.35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4.5" x14ac:dyDescent="0.35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4.5" x14ac:dyDescent="0.35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4.5" x14ac:dyDescent="0.35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4.5" x14ac:dyDescent="0.35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4.5" x14ac:dyDescent="0.35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4.5" x14ac:dyDescent="0.35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4.5" x14ac:dyDescent="0.35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4.5" x14ac:dyDescent="0.35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4.5" x14ac:dyDescent="0.35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4.5" x14ac:dyDescent="0.35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4.5" x14ac:dyDescent="0.35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4.5" x14ac:dyDescent="0.35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4.5" x14ac:dyDescent="0.35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4.5" x14ac:dyDescent="0.35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4.5" x14ac:dyDescent="0.35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4.5" x14ac:dyDescent="0.35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4.5" x14ac:dyDescent="0.35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4.5" x14ac:dyDescent="0.35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4.5" x14ac:dyDescent="0.35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4.5" x14ac:dyDescent="0.35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4.5" x14ac:dyDescent="0.35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4.5" x14ac:dyDescent="0.35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4.5" x14ac:dyDescent="0.35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4.5" x14ac:dyDescent="0.35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4.5" x14ac:dyDescent="0.35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4.5" x14ac:dyDescent="0.35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4.5" x14ac:dyDescent="0.35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4.5" x14ac:dyDescent="0.35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4.5" x14ac:dyDescent="0.35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4.5" x14ac:dyDescent="0.35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4.5" x14ac:dyDescent="0.35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4.5" x14ac:dyDescent="0.35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4.5" x14ac:dyDescent="0.35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4.5" x14ac:dyDescent="0.35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4.5" x14ac:dyDescent="0.35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4.5" x14ac:dyDescent="0.35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4.5" x14ac:dyDescent="0.35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4.5" x14ac:dyDescent="0.35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4.5" x14ac:dyDescent="0.35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4.5" x14ac:dyDescent="0.35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4.5" x14ac:dyDescent="0.35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4.5" x14ac:dyDescent="0.35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4.5" x14ac:dyDescent="0.35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4.5" x14ac:dyDescent="0.35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4.5" x14ac:dyDescent="0.35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4.5" x14ac:dyDescent="0.35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4.5" x14ac:dyDescent="0.35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4.5" x14ac:dyDescent="0.35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4.5" x14ac:dyDescent="0.35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4.5" x14ac:dyDescent="0.35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4.5" x14ac:dyDescent="0.35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4.5" x14ac:dyDescent="0.35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4.5" x14ac:dyDescent="0.35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4.5" x14ac:dyDescent="0.35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4.5" x14ac:dyDescent="0.35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4.5" x14ac:dyDescent="0.35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4.5" x14ac:dyDescent="0.35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4.5" x14ac:dyDescent="0.35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4.5" x14ac:dyDescent="0.35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4.5" x14ac:dyDescent="0.35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4.5" x14ac:dyDescent="0.35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4.5" x14ac:dyDescent="0.35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4.5" x14ac:dyDescent="0.35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4.5" x14ac:dyDescent="0.35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4.5" x14ac:dyDescent="0.35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4.5" x14ac:dyDescent="0.35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4.5" x14ac:dyDescent="0.35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4.5" x14ac:dyDescent="0.35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4.5" x14ac:dyDescent="0.35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4.5" x14ac:dyDescent="0.35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4.5" x14ac:dyDescent="0.35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4.5" x14ac:dyDescent="0.35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4.5" x14ac:dyDescent="0.35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4.5" x14ac:dyDescent="0.35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4.5" x14ac:dyDescent="0.35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4.5" x14ac:dyDescent="0.35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4.5" x14ac:dyDescent="0.35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4.5" x14ac:dyDescent="0.35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4.5" x14ac:dyDescent="0.35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4.5" x14ac:dyDescent="0.35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4.5" x14ac:dyDescent="0.35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4.5" x14ac:dyDescent="0.35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4.5" x14ac:dyDescent="0.35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4.5" x14ac:dyDescent="0.35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4.5" x14ac:dyDescent="0.35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4.5" x14ac:dyDescent="0.35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4.5" x14ac:dyDescent="0.35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4.5" x14ac:dyDescent="0.35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4.5" x14ac:dyDescent="0.35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4.5" x14ac:dyDescent="0.35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4.5" x14ac:dyDescent="0.35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4.5" x14ac:dyDescent="0.35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4.5" x14ac:dyDescent="0.35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4.5" x14ac:dyDescent="0.35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4.5" x14ac:dyDescent="0.35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4.5" x14ac:dyDescent="0.35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4.5" x14ac:dyDescent="0.35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4.5" x14ac:dyDescent="0.35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4.5" x14ac:dyDescent="0.35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4.5" x14ac:dyDescent="0.35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4.5" x14ac:dyDescent="0.35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4.5" x14ac:dyDescent="0.35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4.5" x14ac:dyDescent="0.35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4.5" x14ac:dyDescent="0.35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4.5" x14ac:dyDescent="0.35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4.5" x14ac:dyDescent="0.35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4.5" x14ac:dyDescent="0.35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4.5" x14ac:dyDescent="0.35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4.5" x14ac:dyDescent="0.35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4.5" x14ac:dyDescent="0.35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4.5" x14ac:dyDescent="0.35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4.5" x14ac:dyDescent="0.35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4.5" x14ac:dyDescent="0.35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4.5" x14ac:dyDescent="0.35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4.5" x14ac:dyDescent="0.35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4.5" x14ac:dyDescent="0.35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4.5" x14ac:dyDescent="0.35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4.5" x14ac:dyDescent="0.35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4.5" x14ac:dyDescent="0.35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4.5" x14ac:dyDescent="0.35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4.5" x14ac:dyDescent="0.35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4.5" x14ac:dyDescent="0.35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4.5" x14ac:dyDescent="0.35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4.5" x14ac:dyDescent="0.35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4.5" x14ac:dyDescent="0.35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4.5" x14ac:dyDescent="0.35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4.5" x14ac:dyDescent="0.35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4.5" x14ac:dyDescent="0.35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4.5" x14ac:dyDescent="0.35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4.5" x14ac:dyDescent="0.35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4.5" x14ac:dyDescent="0.35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4.5" x14ac:dyDescent="0.35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4.5" x14ac:dyDescent="0.35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4.5" x14ac:dyDescent="0.35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4.5" x14ac:dyDescent="0.35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4.5" x14ac:dyDescent="0.35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4.5" x14ac:dyDescent="0.35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4.5" x14ac:dyDescent="0.35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4.5" x14ac:dyDescent="0.35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4.5" x14ac:dyDescent="0.35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4.5" x14ac:dyDescent="0.35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4.5" x14ac:dyDescent="0.35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4.5" x14ac:dyDescent="0.35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4.5" x14ac:dyDescent="0.35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4.5" x14ac:dyDescent="0.35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4.5" x14ac:dyDescent="0.35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4.5" x14ac:dyDescent="0.35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4.5" x14ac:dyDescent="0.35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4.5" x14ac:dyDescent="0.35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4.5" x14ac:dyDescent="0.35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4.5" x14ac:dyDescent="0.35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4.5" x14ac:dyDescent="0.35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4.5" x14ac:dyDescent="0.35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4.5" x14ac:dyDescent="0.35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4.5" x14ac:dyDescent="0.35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4.5" x14ac:dyDescent="0.35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4.5" x14ac:dyDescent="0.35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4.5" x14ac:dyDescent="0.35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4.5" x14ac:dyDescent="0.35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4.5" x14ac:dyDescent="0.35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4.5" x14ac:dyDescent="0.35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4.5" x14ac:dyDescent="0.35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4.5" x14ac:dyDescent="0.35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4.5" x14ac:dyDescent="0.35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4.5" x14ac:dyDescent="0.35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4.5" x14ac:dyDescent="0.35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4.5" x14ac:dyDescent="0.35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4.5" x14ac:dyDescent="0.35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4.5" x14ac:dyDescent="0.35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4.5" x14ac:dyDescent="0.35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4.5" x14ac:dyDescent="0.35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4.5" x14ac:dyDescent="0.35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4.5" x14ac:dyDescent="0.35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4.5" x14ac:dyDescent="0.35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4.5" x14ac:dyDescent="0.35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4.5" x14ac:dyDescent="0.35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4.5" x14ac:dyDescent="0.35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4.5" x14ac:dyDescent="0.35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4.5" x14ac:dyDescent="0.35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4.5" x14ac:dyDescent="0.35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4.5" x14ac:dyDescent="0.35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4.5" x14ac:dyDescent="0.35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4.5" x14ac:dyDescent="0.35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4.5" x14ac:dyDescent="0.35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4.5" x14ac:dyDescent="0.35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4.5" x14ac:dyDescent="0.35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4.5" x14ac:dyDescent="0.35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4.5" x14ac:dyDescent="0.35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4.5" x14ac:dyDescent="0.35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4.5" x14ac:dyDescent="0.35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4.5" x14ac:dyDescent="0.35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4.5" x14ac:dyDescent="0.35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4.5" x14ac:dyDescent="0.35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4.5" x14ac:dyDescent="0.35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4.5" x14ac:dyDescent="0.35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4.5" x14ac:dyDescent="0.35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4.5" x14ac:dyDescent="0.35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4.5" x14ac:dyDescent="0.35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4.5" x14ac:dyDescent="0.35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4.5" x14ac:dyDescent="0.35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4.5" x14ac:dyDescent="0.35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4.5" x14ac:dyDescent="0.35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4.5" x14ac:dyDescent="0.35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4.5" x14ac:dyDescent="0.35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4.5" x14ac:dyDescent="0.35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4.5" x14ac:dyDescent="0.35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4.5" x14ac:dyDescent="0.35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4.5" x14ac:dyDescent="0.35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4.5" x14ac:dyDescent="0.35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4.5" x14ac:dyDescent="0.35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4.5" x14ac:dyDescent="0.35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4.5" x14ac:dyDescent="0.35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4.5" x14ac:dyDescent="0.35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4.5" x14ac:dyDescent="0.35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4.5" x14ac:dyDescent="0.35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4.5" x14ac:dyDescent="0.35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4.5" x14ac:dyDescent="0.35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4.5" x14ac:dyDescent="0.35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4.5" x14ac:dyDescent="0.35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4.5" x14ac:dyDescent="0.35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4.5" x14ac:dyDescent="0.35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4.5" x14ac:dyDescent="0.35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4.5" x14ac:dyDescent="0.35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4.5" x14ac:dyDescent="0.35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4.5" x14ac:dyDescent="0.35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4.5" x14ac:dyDescent="0.35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4.5" x14ac:dyDescent="0.35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4.5" x14ac:dyDescent="0.35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4.5" x14ac:dyDescent="0.35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4.5" x14ac:dyDescent="0.35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4.5" x14ac:dyDescent="0.35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4.5" x14ac:dyDescent="0.35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4.5" x14ac:dyDescent="0.35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4.5" x14ac:dyDescent="0.35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4.5" x14ac:dyDescent="0.35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4.5" x14ac:dyDescent="0.35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4.5" x14ac:dyDescent="0.35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4.5" x14ac:dyDescent="0.35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4.5" x14ac:dyDescent="0.35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4.5" x14ac:dyDescent="0.35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4.5" x14ac:dyDescent="0.35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4.5" x14ac:dyDescent="0.35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4.5" x14ac:dyDescent="0.35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4.5" x14ac:dyDescent="0.35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4.5" x14ac:dyDescent="0.35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4.5" x14ac:dyDescent="0.35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4.5" x14ac:dyDescent="0.35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4.5" x14ac:dyDescent="0.35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4.5" x14ac:dyDescent="0.35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4.5" x14ac:dyDescent="0.35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4.5" x14ac:dyDescent="0.35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4.5" x14ac:dyDescent="0.35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4.5" x14ac:dyDescent="0.35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4.5" x14ac:dyDescent="0.35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4.5" x14ac:dyDescent="0.35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4.5" x14ac:dyDescent="0.35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4.5" x14ac:dyDescent="0.35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4.5" x14ac:dyDescent="0.35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4.5" x14ac:dyDescent="0.35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4.5" x14ac:dyDescent="0.35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4.5" x14ac:dyDescent="0.35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4.5" x14ac:dyDescent="0.35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4.5" x14ac:dyDescent="0.35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4.5" x14ac:dyDescent="0.35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4.5" x14ac:dyDescent="0.35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4.5" x14ac:dyDescent="0.35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4.5" x14ac:dyDescent="0.35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4.5" x14ac:dyDescent="0.35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4.5" x14ac:dyDescent="0.35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4.5" x14ac:dyDescent="0.35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4.5" x14ac:dyDescent="0.35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4.5" x14ac:dyDescent="0.35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4.5" x14ac:dyDescent="0.35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4.5" x14ac:dyDescent="0.35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4.5" x14ac:dyDescent="0.35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4.5" x14ac:dyDescent="0.35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4.5" x14ac:dyDescent="0.35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4.5" x14ac:dyDescent="0.35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4.5" x14ac:dyDescent="0.35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4.5" x14ac:dyDescent="0.35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4.5" x14ac:dyDescent="0.35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4.5" x14ac:dyDescent="0.35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4.5" x14ac:dyDescent="0.35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4.5" x14ac:dyDescent="0.35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4.5" x14ac:dyDescent="0.35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4.5" x14ac:dyDescent="0.35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4.5" x14ac:dyDescent="0.35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4.5" x14ac:dyDescent="0.35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4.5" x14ac:dyDescent="0.35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4.5" x14ac:dyDescent="0.35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4.5" x14ac:dyDescent="0.35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4.5" x14ac:dyDescent="0.35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4.5" x14ac:dyDescent="0.35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4.5" x14ac:dyDescent="0.35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4.5" x14ac:dyDescent="0.35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4.5" x14ac:dyDescent="0.35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4.5" x14ac:dyDescent="0.35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4.5" x14ac:dyDescent="0.35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4.5" x14ac:dyDescent="0.35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4.5" x14ac:dyDescent="0.35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4.5" x14ac:dyDescent="0.35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4.5" x14ac:dyDescent="0.35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4.5" x14ac:dyDescent="0.35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4.5" x14ac:dyDescent="0.35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4.5" x14ac:dyDescent="0.35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4.5" x14ac:dyDescent="0.35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4.5" x14ac:dyDescent="0.35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4.5" x14ac:dyDescent="0.35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4.5" x14ac:dyDescent="0.35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4.5" x14ac:dyDescent="0.35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4.5" x14ac:dyDescent="0.35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4.5" x14ac:dyDescent="0.35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4.5" x14ac:dyDescent="0.35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4.5" x14ac:dyDescent="0.35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4.5" x14ac:dyDescent="0.35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4.5" x14ac:dyDescent="0.35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4.5" x14ac:dyDescent="0.35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4.5" x14ac:dyDescent="0.35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4.5" x14ac:dyDescent="0.35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4.5" x14ac:dyDescent="0.35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4.5" x14ac:dyDescent="0.35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4.5" x14ac:dyDescent="0.35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4.5" x14ac:dyDescent="0.35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4.5" x14ac:dyDescent="0.35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4.5" x14ac:dyDescent="0.35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4.5" x14ac:dyDescent="0.35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4.5" x14ac:dyDescent="0.35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4.5" x14ac:dyDescent="0.35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4.5" x14ac:dyDescent="0.35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4.5" x14ac:dyDescent="0.35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4.5" x14ac:dyDescent="0.35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4.5" x14ac:dyDescent="0.35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4.5" x14ac:dyDescent="0.35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4.5" x14ac:dyDescent="0.35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4.5" x14ac:dyDescent="0.35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4.5" x14ac:dyDescent="0.35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4.5" x14ac:dyDescent="0.35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4.5" x14ac:dyDescent="0.35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4.5" x14ac:dyDescent="0.35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4.5" x14ac:dyDescent="0.35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4.5" x14ac:dyDescent="0.35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4.5" x14ac:dyDescent="0.35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4.5" x14ac:dyDescent="0.35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4.5" x14ac:dyDescent="0.35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4.5" x14ac:dyDescent="0.35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4.5" x14ac:dyDescent="0.35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4.5" x14ac:dyDescent="0.35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4.5" x14ac:dyDescent="0.35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4.5" x14ac:dyDescent="0.35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4.5" x14ac:dyDescent="0.35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4.5" x14ac:dyDescent="0.35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4.5" x14ac:dyDescent="0.35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4.5" x14ac:dyDescent="0.35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4.5" x14ac:dyDescent="0.35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4.5" x14ac:dyDescent="0.35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4.5" x14ac:dyDescent="0.35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4.5" x14ac:dyDescent="0.35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4.5" x14ac:dyDescent="0.35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4.5" x14ac:dyDescent="0.35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4.5" x14ac:dyDescent="0.35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4.5" x14ac:dyDescent="0.35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4.5" x14ac:dyDescent="0.35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4.5" x14ac:dyDescent="0.35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4.5" x14ac:dyDescent="0.35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4.5" x14ac:dyDescent="0.35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4.5" x14ac:dyDescent="0.35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4.5" x14ac:dyDescent="0.35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4.5" x14ac:dyDescent="0.35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4.5" x14ac:dyDescent="0.35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4.5" x14ac:dyDescent="0.35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4.5" x14ac:dyDescent="0.35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4.5" x14ac:dyDescent="0.35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4.5" x14ac:dyDescent="0.35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4.5" x14ac:dyDescent="0.35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4.5" x14ac:dyDescent="0.35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4.5" x14ac:dyDescent="0.35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4.5" x14ac:dyDescent="0.35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4.5" x14ac:dyDescent="0.35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4.5" x14ac:dyDescent="0.35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4.5" x14ac:dyDescent="0.35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4.5" x14ac:dyDescent="0.35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4.5" x14ac:dyDescent="0.35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4.5" x14ac:dyDescent="0.35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4.5" x14ac:dyDescent="0.35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4.5" x14ac:dyDescent="0.35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4.5" x14ac:dyDescent="0.35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4.5" x14ac:dyDescent="0.35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4.5" x14ac:dyDescent="0.35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4.5" x14ac:dyDescent="0.35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4.5" x14ac:dyDescent="0.35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4.5" x14ac:dyDescent="0.35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4.5" x14ac:dyDescent="0.35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4.5" x14ac:dyDescent="0.35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4.5" x14ac:dyDescent="0.35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4.5" x14ac:dyDescent="0.35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4.5" x14ac:dyDescent="0.35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4.5" x14ac:dyDescent="0.35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4.5" x14ac:dyDescent="0.35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4.5" x14ac:dyDescent="0.35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4.5" x14ac:dyDescent="0.35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4.5" x14ac:dyDescent="0.35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4.5" x14ac:dyDescent="0.35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4.5" x14ac:dyDescent="0.35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4.5" x14ac:dyDescent="0.35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4.5" x14ac:dyDescent="0.35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4.5" x14ac:dyDescent="0.35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4.5" x14ac:dyDescent="0.35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4.5" x14ac:dyDescent="0.35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4.5" x14ac:dyDescent="0.35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4.5" x14ac:dyDescent="0.35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4.5" x14ac:dyDescent="0.35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4.5" x14ac:dyDescent="0.35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4.5" x14ac:dyDescent="0.35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4.5" x14ac:dyDescent="0.35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4.5" x14ac:dyDescent="0.35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4.5" x14ac:dyDescent="0.35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4.5" x14ac:dyDescent="0.35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4.5" x14ac:dyDescent="0.35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4.5" x14ac:dyDescent="0.35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4.5" x14ac:dyDescent="0.35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4.5" x14ac:dyDescent="0.35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4.5" x14ac:dyDescent="0.35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4.5" x14ac:dyDescent="0.35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4.5" x14ac:dyDescent="0.35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4.5" x14ac:dyDescent="0.35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4.5" x14ac:dyDescent="0.35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4.5" x14ac:dyDescent="0.35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4.5" x14ac:dyDescent="0.35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4.5" x14ac:dyDescent="0.35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4.5" x14ac:dyDescent="0.35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4.5" x14ac:dyDescent="0.35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4.5" x14ac:dyDescent="0.35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4.5" x14ac:dyDescent="0.35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4.5" x14ac:dyDescent="0.35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4.5" x14ac:dyDescent="0.35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4.5" x14ac:dyDescent="0.35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4.5" x14ac:dyDescent="0.35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4.5" x14ac:dyDescent="0.35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4.5" x14ac:dyDescent="0.35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4.5" x14ac:dyDescent="0.35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4.5" x14ac:dyDescent="0.35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4.5" x14ac:dyDescent="0.35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4.5" x14ac:dyDescent="0.35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4.5" x14ac:dyDescent="0.35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4.5" x14ac:dyDescent="0.35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4.5" x14ac:dyDescent="0.35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4.5" x14ac:dyDescent="0.35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4.5" x14ac:dyDescent="0.35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4.5" x14ac:dyDescent="0.35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4.5" x14ac:dyDescent="0.35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4.5" x14ac:dyDescent="0.35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4.5" x14ac:dyDescent="0.35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4.5" x14ac:dyDescent="0.35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4.5" x14ac:dyDescent="0.35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4.5" x14ac:dyDescent="0.35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4.5" x14ac:dyDescent="0.35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4.5" x14ac:dyDescent="0.35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4.5" x14ac:dyDescent="0.35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4.5" x14ac:dyDescent="0.35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4.5" x14ac:dyDescent="0.35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4.5" x14ac:dyDescent="0.35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4.5" x14ac:dyDescent="0.35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4.5" x14ac:dyDescent="0.35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4.5" x14ac:dyDescent="0.35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4.5" x14ac:dyDescent="0.35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4.5" x14ac:dyDescent="0.35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4.5" x14ac:dyDescent="0.35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4.5" x14ac:dyDescent="0.35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4.5" x14ac:dyDescent="0.35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4.5" x14ac:dyDescent="0.35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4.5" x14ac:dyDescent="0.35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4.5" x14ac:dyDescent="0.35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4.5" x14ac:dyDescent="0.35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4.5" x14ac:dyDescent="0.35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4.5" x14ac:dyDescent="0.35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4.5" x14ac:dyDescent="0.35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4.5" x14ac:dyDescent="0.35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4.5" x14ac:dyDescent="0.35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4.5" x14ac:dyDescent="0.35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4.5" x14ac:dyDescent="0.35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4.5" x14ac:dyDescent="0.35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4.5" x14ac:dyDescent="0.35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4.5" x14ac:dyDescent="0.35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4.5" x14ac:dyDescent="0.35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4.5" x14ac:dyDescent="0.35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4.5" x14ac:dyDescent="0.35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4.5" x14ac:dyDescent="0.35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4.5" x14ac:dyDescent="0.35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4.5" x14ac:dyDescent="0.35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4.5" x14ac:dyDescent="0.35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4.5" x14ac:dyDescent="0.35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4.5" x14ac:dyDescent="0.35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4.5" x14ac:dyDescent="0.35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4.5" x14ac:dyDescent="0.35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4.5" x14ac:dyDescent="0.35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4.5" x14ac:dyDescent="0.35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4.5" x14ac:dyDescent="0.35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4.5" x14ac:dyDescent="0.35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4.5" x14ac:dyDescent="0.35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4.5" x14ac:dyDescent="0.35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4.5" x14ac:dyDescent="0.35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4.5" x14ac:dyDescent="0.35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4.5" x14ac:dyDescent="0.35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4.5" x14ac:dyDescent="0.35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4.5" x14ac:dyDescent="0.35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4.5" x14ac:dyDescent="0.35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4.5" x14ac:dyDescent="0.35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4.5" x14ac:dyDescent="0.35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4.5" x14ac:dyDescent="0.35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4.5" x14ac:dyDescent="0.35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4.5" x14ac:dyDescent="0.35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4.5" x14ac:dyDescent="0.35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4.5" x14ac:dyDescent="0.35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4.5" x14ac:dyDescent="0.35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4.5" x14ac:dyDescent="0.35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4.5" x14ac:dyDescent="0.35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4.5" x14ac:dyDescent="0.35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4.5" x14ac:dyDescent="0.35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4.5" x14ac:dyDescent="0.35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4.5" x14ac:dyDescent="0.35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4.5" x14ac:dyDescent="0.35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4.5" x14ac:dyDescent="0.35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4.5" x14ac:dyDescent="0.35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4.5" x14ac:dyDescent="0.35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4.5" x14ac:dyDescent="0.35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4.5" x14ac:dyDescent="0.35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4.5" x14ac:dyDescent="0.35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4.5" x14ac:dyDescent="0.35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4.5" x14ac:dyDescent="0.35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4.5" x14ac:dyDescent="0.35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4.5" x14ac:dyDescent="0.35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4.5" x14ac:dyDescent="0.35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4.5" x14ac:dyDescent="0.35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4.5" x14ac:dyDescent="0.35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4.5" x14ac:dyDescent="0.35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4.5" x14ac:dyDescent="0.35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4.5" x14ac:dyDescent="0.35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4.5" x14ac:dyDescent="0.35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4.5" x14ac:dyDescent="0.35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4.5" x14ac:dyDescent="0.35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4.5" x14ac:dyDescent="0.35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4.5" x14ac:dyDescent="0.35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4.5" x14ac:dyDescent="0.35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4.5" x14ac:dyDescent="0.35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4.5" x14ac:dyDescent="0.35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4.5" x14ac:dyDescent="0.35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4.5" x14ac:dyDescent="0.35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4.5" x14ac:dyDescent="0.35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4.5" x14ac:dyDescent="0.35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4.5" x14ac:dyDescent="0.35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4.5" x14ac:dyDescent="0.35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4.5" x14ac:dyDescent="0.35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4.5" x14ac:dyDescent="0.35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4.5" x14ac:dyDescent="0.35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4.5" x14ac:dyDescent="0.35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4.5" x14ac:dyDescent="0.35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4.5" x14ac:dyDescent="0.35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4.5" x14ac:dyDescent="0.35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4.5" x14ac:dyDescent="0.35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4.5" x14ac:dyDescent="0.35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4.5" x14ac:dyDescent="0.35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4.5" x14ac:dyDescent="0.35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4.5" x14ac:dyDescent="0.35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4.5" x14ac:dyDescent="0.35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4.5" x14ac:dyDescent="0.35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4.5" x14ac:dyDescent="0.35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4.5" x14ac:dyDescent="0.35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4.5" x14ac:dyDescent="0.35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4.5" x14ac:dyDescent="0.35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4.5" x14ac:dyDescent="0.35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4.5" x14ac:dyDescent="0.35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4.5" x14ac:dyDescent="0.35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4.5" x14ac:dyDescent="0.35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4.5" x14ac:dyDescent="0.35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4.5" x14ac:dyDescent="0.35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4.5" x14ac:dyDescent="0.35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4.5" x14ac:dyDescent="0.35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4.5" x14ac:dyDescent="0.35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4.5" x14ac:dyDescent="0.35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4.5" x14ac:dyDescent="0.35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4.5" x14ac:dyDescent="0.35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4.5" x14ac:dyDescent="0.35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4.5" x14ac:dyDescent="0.35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4.5" x14ac:dyDescent="0.35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4.5" x14ac:dyDescent="0.35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4.5" x14ac:dyDescent="0.35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4.5" x14ac:dyDescent="0.35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4.5" x14ac:dyDescent="0.35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4.5" x14ac:dyDescent="0.35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4.5" x14ac:dyDescent="0.35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4.5" x14ac:dyDescent="0.35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4.5" x14ac:dyDescent="0.35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4.5" x14ac:dyDescent="0.35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4.5" x14ac:dyDescent="0.35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4.5" x14ac:dyDescent="0.35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4.5" x14ac:dyDescent="0.35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4.5" x14ac:dyDescent="0.35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4.5" x14ac:dyDescent="0.35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4.5" x14ac:dyDescent="0.35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4.5" x14ac:dyDescent="0.35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4.5" x14ac:dyDescent="0.35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4.5" x14ac:dyDescent="0.35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4.5" x14ac:dyDescent="0.35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4.5" x14ac:dyDescent="0.35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4.5" x14ac:dyDescent="0.35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4.5" x14ac:dyDescent="0.35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4.5" x14ac:dyDescent="0.35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4.5" x14ac:dyDescent="0.35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4.5" x14ac:dyDescent="0.35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4.5" x14ac:dyDescent="0.35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4.5" x14ac:dyDescent="0.35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4.5" x14ac:dyDescent="0.35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4.5" x14ac:dyDescent="0.35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4.5" x14ac:dyDescent="0.35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4.5" x14ac:dyDescent="0.35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4.5" x14ac:dyDescent="0.35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4.5" x14ac:dyDescent="0.35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4.5" x14ac:dyDescent="0.35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4.5" x14ac:dyDescent="0.35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4.5" x14ac:dyDescent="0.35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4.5" x14ac:dyDescent="0.35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4.5" x14ac:dyDescent="0.35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4.5" x14ac:dyDescent="0.35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4.5" x14ac:dyDescent="0.35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4.5" x14ac:dyDescent="0.35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4.5" x14ac:dyDescent="0.35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4.5" x14ac:dyDescent="0.35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4.5" x14ac:dyDescent="0.35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4.5" x14ac:dyDescent="0.35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4.5" x14ac:dyDescent="0.35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4.5" x14ac:dyDescent="0.35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4.5" x14ac:dyDescent="0.35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4.5" x14ac:dyDescent="0.35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4.5" x14ac:dyDescent="0.35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4.5" x14ac:dyDescent="0.35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4.5" x14ac:dyDescent="0.35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4.5" x14ac:dyDescent="0.35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4.5" x14ac:dyDescent="0.35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4.5" x14ac:dyDescent="0.35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4.5" x14ac:dyDescent="0.35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4.5" x14ac:dyDescent="0.35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4.5" x14ac:dyDescent="0.35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4.5" x14ac:dyDescent="0.35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4.5" x14ac:dyDescent="0.35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4.5" x14ac:dyDescent="0.35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4.5" x14ac:dyDescent="0.35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4.5" x14ac:dyDescent="0.35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4.5" x14ac:dyDescent="0.35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4.5" x14ac:dyDescent="0.35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4.5" x14ac:dyDescent="0.35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4.5" x14ac:dyDescent="0.35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4.5" x14ac:dyDescent="0.35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4.5" x14ac:dyDescent="0.35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4.5" x14ac:dyDescent="0.35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4.5" x14ac:dyDescent="0.35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4.5" x14ac:dyDescent="0.35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4.5" x14ac:dyDescent="0.35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4.5" x14ac:dyDescent="0.35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4.5" x14ac:dyDescent="0.35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4.5" x14ac:dyDescent="0.35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4.5" x14ac:dyDescent="0.35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4.5" x14ac:dyDescent="0.35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4.5" x14ac:dyDescent="0.35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4.5" x14ac:dyDescent="0.35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4.5" x14ac:dyDescent="0.35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4.5" x14ac:dyDescent="0.35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4.5" x14ac:dyDescent="0.35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4.5" x14ac:dyDescent="0.35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4.5" x14ac:dyDescent="0.35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4.5" x14ac:dyDescent="0.35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4.5" x14ac:dyDescent="0.35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4.5" x14ac:dyDescent="0.35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4.5" x14ac:dyDescent="0.35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4.5" x14ac:dyDescent="0.35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4.5" x14ac:dyDescent="0.35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4.5" x14ac:dyDescent="0.35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4.5" x14ac:dyDescent="0.35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4.5" x14ac:dyDescent="0.35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4.5" x14ac:dyDescent="0.35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4.5" x14ac:dyDescent="0.35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4.5" x14ac:dyDescent="0.35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4.5" x14ac:dyDescent="0.35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4.5" x14ac:dyDescent="0.35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4.5" x14ac:dyDescent="0.35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4.5" x14ac:dyDescent="0.35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4.5" x14ac:dyDescent="0.35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4.5" x14ac:dyDescent="0.35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4.5" x14ac:dyDescent="0.35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4.5" x14ac:dyDescent="0.35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4.5" x14ac:dyDescent="0.35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4.5" x14ac:dyDescent="0.35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4.5" x14ac:dyDescent="0.35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4.5" x14ac:dyDescent="0.35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4.5" x14ac:dyDescent="0.35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4.5" x14ac:dyDescent="0.35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4.5" x14ac:dyDescent="0.35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4.5" x14ac:dyDescent="0.35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4.5" x14ac:dyDescent="0.35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4.5" x14ac:dyDescent="0.35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4.5" x14ac:dyDescent="0.35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4.5" x14ac:dyDescent="0.35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4.5" x14ac:dyDescent="0.35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4.5" x14ac:dyDescent="0.35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4.5" x14ac:dyDescent="0.35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4.5" x14ac:dyDescent="0.35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4.5" x14ac:dyDescent="0.35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4.5" x14ac:dyDescent="0.35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4.5" x14ac:dyDescent="0.35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4.5" x14ac:dyDescent="0.35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4.5" x14ac:dyDescent="0.35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4.5" x14ac:dyDescent="0.35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4.5" x14ac:dyDescent="0.35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4.5" x14ac:dyDescent="0.35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4.5" x14ac:dyDescent="0.35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4.5" x14ac:dyDescent="0.35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4.5" x14ac:dyDescent="0.35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4.5" x14ac:dyDescent="0.35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4.5" x14ac:dyDescent="0.35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4.5" x14ac:dyDescent="0.35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4.5" x14ac:dyDescent="0.35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4.5" x14ac:dyDescent="0.35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4.5" x14ac:dyDescent="0.35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4.5" x14ac:dyDescent="0.35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4.5" x14ac:dyDescent="0.35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4.5" x14ac:dyDescent="0.35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4.5" x14ac:dyDescent="0.35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4.5" x14ac:dyDescent="0.35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4.5" x14ac:dyDescent="0.35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4.5" x14ac:dyDescent="0.35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4.5" x14ac:dyDescent="0.35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4.5" x14ac:dyDescent="0.35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4.5" x14ac:dyDescent="0.35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4.5" x14ac:dyDescent="0.35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4.5" x14ac:dyDescent="0.35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4.5" x14ac:dyDescent="0.35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4.5" x14ac:dyDescent="0.35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4.5" x14ac:dyDescent="0.35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4.5" x14ac:dyDescent="0.35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4.5" x14ac:dyDescent="0.35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4.5" x14ac:dyDescent="0.35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4.5" x14ac:dyDescent="0.35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4.5" x14ac:dyDescent="0.35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4.5" x14ac:dyDescent="0.35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4.5" x14ac:dyDescent="0.35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4.5" x14ac:dyDescent="0.35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4.5" x14ac:dyDescent="0.35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4.5" x14ac:dyDescent="0.35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4.5" x14ac:dyDescent="0.35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4.5" x14ac:dyDescent="0.35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4.5" x14ac:dyDescent="0.35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4.5" x14ac:dyDescent="0.35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4.5" x14ac:dyDescent="0.35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4.5" x14ac:dyDescent="0.35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4.5" x14ac:dyDescent="0.35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4.5" x14ac:dyDescent="0.35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4.5" x14ac:dyDescent="0.35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4.5" x14ac:dyDescent="0.35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4.5" x14ac:dyDescent="0.35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4.5" x14ac:dyDescent="0.35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4.5" x14ac:dyDescent="0.35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4.5" x14ac:dyDescent="0.35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4.5" x14ac:dyDescent="0.35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4.5" x14ac:dyDescent="0.35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4.5" x14ac:dyDescent="0.35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4.5" x14ac:dyDescent="0.35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4.5" x14ac:dyDescent="0.35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4.5" x14ac:dyDescent="0.35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4.5" x14ac:dyDescent="0.35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4.5" x14ac:dyDescent="0.35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4.5" x14ac:dyDescent="0.35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4.5" x14ac:dyDescent="0.35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4.5" x14ac:dyDescent="0.35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4.5" x14ac:dyDescent="0.35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4.5" x14ac:dyDescent="0.35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4.5" x14ac:dyDescent="0.35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4.5" x14ac:dyDescent="0.35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4.5" x14ac:dyDescent="0.35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4.5" x14ac:dyDescent="0.35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4.5" x14ac:dyDescent="0.35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4.5" x14ac:dyDescent="0.35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4.5" x14ac:dyDescent="0.35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4.5" x14ac:dyDescent="0.35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4.5" x14ac:dyDescent="0.35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4.5" x14ac:dyDescent="0.35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4.5" x14ac:dyDescent="0.35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4.5" x14ac:dyDescent="0.35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4.5" x14ac:dyDescent="0.35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4.5" x14ac:dyDescent="0.35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4.5" x14ac:dyDescent="0.35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4.5" x14ac:dyDescent="0.35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4.5" x14ac:dyDescent="0.35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4.5" x14ac:dyDescent="0.35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4.5" x14ac:dyDescent="0.35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4.5" x14ac:dyDescent="0.35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4.5" x14ac:dyDescent="0.35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4.5" x14ac:dyDescent="0.35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4.5" x14ac:dyDescent="0.35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4.5" x14ac:dyDescent="0.35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4.5" x14ac:dyDescent="0.35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4.5" x14ac:dyDescent="0.35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4.5" x14ac:dyDescent="0.35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4.5" x14ac:dyDescent="0.35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4.5" x14ac:dyDescent="0.35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4.5" x14ac:dyDescent="0.35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4.5" x14ac:dyDescent="0.35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4.5" x14ac:dyDescent="0.35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4.5" x14ac:dyDescent="0.35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4.5" x14ac:dyDescent="0.35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4.5" x14ac:dyDescent="0.35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4.5" x14ac:dyDescent="0.35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4.5" x14ac:dyDescent="0.35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4.5" x14ac:dyDescent="0.35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4.5" x14ac:dyDescent="0.35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4.5" x14ac:dyDescent="0.35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4.5" x14ac:dyDescent="0.35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4.5" x14ac:dyDescent="0.35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4.5" x14ac:dyDescent="0.35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4.5" x14ac:dyDescent="0.35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4.5" x14ac:dyDescent="0.35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4.5" x14ac:dyDescent="0.35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4.5" x14ac:dyDescent="0.35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4.5" x14ac:dyDescent="0.35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4.5" x14ac:dyDescent="0.35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4.5" x14ac:dyDescent="0.35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4.5" x14ac:dyDescent="0.35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4.5" x14ac:dyDescent="0.35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4.5" x14ac:dyDescent="0.35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4.5" x14ac:dyDescent="0.35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4.5" x14ac:dyDescent="0.35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4.5" x14ac:dyDescent="0.35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4.5" x14ac:dyDescent="0.35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4.5" x14ac:dyDescent="0.35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4.5" x14ac:dyDescent="0.35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4.5" x14ac:dyDescent="0.35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4.5" x14ac:dyDescent="0.35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4.5" x14ac:dyDescent="0.35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4.5" x14ac:dyDescent="0.35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4.5" x14ac:dyDescent="0.35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4.5" x14ac:dyDescent="0.35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4.5" x14ac:dyDescent="0.35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4.5" x14ac:dyDescent="0.35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4.5" x14ac:dyDescent="0.35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4.5" x14ac:dyDescent="0.35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4.5" x14ac:dyDescent="0.35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4.5" x14ac:dyDescent="0.35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4.5" x14ac:dyDescent="0.35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4.5" x14ac:dyDescent="0.35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4.5" x14ac:dyDescent="0.35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4.5" x14ac:dyDescent="0.35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4.5" x14ac:dyDescent="0.35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4.5" x14ac:dyDescent="0.35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4.5" x14ac:dyDescent="0.35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4.5" x14ac:dyDescent="0.35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4.5" x14ac:dyDescent="0.35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4.5" x14ac:dyDescent="0.35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4.5" x14ac:dyDescent="0.35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4.5" x14ac:dyDescent="0.35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4.5" x14ac:dyDescent="0.35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4.5" x14ac:dyDescent="0.35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4.5" x14ac:dyDescent="0.35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4.5" x14ac:dyDescent="0.35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4.5" x14ac:dyDescent="0.35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4.5" x14ac:dyDescent="0.35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4.5" x14ac:dyDescent="0.35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4.5" x14ac:dyDescent="0.35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4.5" x14ac:dyDescent="0.35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4.5" x14ac:dyDescent="0.35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4.5" x14ac:dyDescent="0.35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4.5" x14ac:dyDescent="0.35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4.5" x14ac:dyDescent="0.35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4.5" x14ac:dyDescent="0.35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4.5" x14ac:dyDescent="0.35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4.5" x14ac:dyDescent="0.35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4.5" x14ac:dyDescent="0.35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4.5" x14ac:dyDescent="0.35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4.5" x14ac:dyDescent="0.35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4.5" x14ac:dyDescent="0.35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4.5" x14ac:dyDescent="0.35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4.5" x14ac:dyDescent="0.35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4.5" x14ac:dyDescent="0.35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4.5" x14ac:dyDescent="0.35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4.5" x14ac:dyDescent="0.35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4.5" x14ac:dyDescent="0.35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4.5" x14ac:dyDescent="0.35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4.5" x14ac:dyDescent="0.35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4.5" x14ac:dyDescent="0.35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4.5" x14ac:dyDescent="0.35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4.5" x14ac:dyDescent="0.35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4.5" x14ac:dyDescent="0.35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4.5" x14ac:dyDescent="0.35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4.5" x14ac:dyDescent="0.35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4.5" x14ac:dyDescent="0.35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4.5" x14ac:dyDescent="0.35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4.5" x14ac:dyDescent="0.35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4.5" x14ac:dyDescent="0.35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4.5" x14ac:dyDescent="0.35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4.5" x14ac:dyDescent="0.35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4.5" x14ac:dyDescent="0.35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4.5" x14ac:dyDescent="0.35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4.5" x14ac:dyDescent="0.35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4.5" x14ac:dyDescent="0.35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4.5" x14ac:dyDescent="0.35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4.5" x14ac:dyDescent="0.35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4.5" x14ac:dyDescent="0.35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4.5" x14ac:dyDescent="0.35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4.5" x14ac:dyDescent="0.35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4.5" x14ac:dyDescent="0.35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4.5" x14ac:dyDescent="0.35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4.5" x14ac:dyDescent="0.35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4.5" x14ac:dyDescent="0.35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4.5" x14ac:dyDescent="0.35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4.5" x14ac:dyDescent="0.35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4.5" x14ac:dyDescent="0.35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4.5" x14ac:dyDescent="0.35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4.5" x14ac:dyDescent="0.35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4.5" x14ac:dyDescent="0.35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4.5" x14ac:dyDescent="0.35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4.5" x14ac:dyDescent="0.35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4.5" x14ac:dyDescent="0.35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4.5" x14ac:dyDescent="0.35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4.5" x14ac:dyDescent="0.35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4.5" x14ac:dyDescent="0.35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4.5" x14ac:dyDescent="0.35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4.5" x14ac:dyDescent="0.35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4.5" x14ac:dyDescent="0.35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4.5" x14ac:dyDescent="0.35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4.5" x14ac:dyDescent="0.35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4.5" x14ac:dyDescent="0.35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4.5" x14ac:dyDescent="0.35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4.5" x14ac:dyDescent="0.35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4.5" x14ac:dyDescent="0.35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4.5" x14ac:dyDescent="0.35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4.5" x14ac:dyDescent="0.35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4.5" x14ac:dyDescent="0.35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4.5" x14ac:dyDescent="0.35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4.5" x14ac:dyDescent="0.35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4.5" x14ac:dyDescent="0.35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4.5" x14ac:dyDescent="0.35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4.5" x14ac:dyDescent="0.35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4.5" x14ac:dyDescent="0.35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4.5" x14ac:dyDescent="0.35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4.5" x14ac:dyDescent="0.35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4.5" x14ac:dyDescent="0.35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4.5" x14ac:dyDescent="0.35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4.5" x14ac:dyDescent="0.35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4.5" x14ac:dyDescent="0.35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4.5" x14ac:dyDescent="0.35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4.5" x14ac:dyDescent="0.35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4.5" x14ac:dyDescent="0.35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4.5" x14ac:dyDescent="0.35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4.5" x14ac:dyDescent="0.35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4.5" x14ac:dyDescent="0.35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4.5" x14ac:dyDescent="0.35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4.5" x14ac:dyDescent="0.35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4.5" x14ac:dyDescent="0.35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4.5" x14ac:dyDescent="0.35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4.5" x14ac:dyDescent="0.35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4.5" x14ac:dyDescent="0.35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4.5" x14ac:dyDescent="0.35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4.5" x14ac:dyDescent="0.35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4.5" x14ac:dyDescent="0.35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4.5" x14ac:dyDescent="0.35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4.5" x14ac:dyDescent="0.35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4.5" x14ac:dyDescent="0.35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4.5" x14ac:dyDescent="0.35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4.5" x14ac:dyDescent="0.35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4.5" x14ac:dyDescent="0.35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4.5" x14ac:dyDescent="0.35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4.5" x14ac:dyDescent="0.35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4.5" x14ac:dyDescent="0.35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4.5" x14ac:dyDescent="0.35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4.5" x14ac:dyDescent="0.35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4.5" x14ac:dyDescent="0.35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4.5" x14ac:dyDescent="0.35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4.5" x14ac:dyDescent="0.35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4.5" x14ac:dyDescent="0.35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4.5" x14ac:dyDescent="0.35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4.5" x14ac:dyDescent="0.35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4.5" x14ac:dyDescent="0.35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4.5" x14ac:dyDescent="0.35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4.5" x14ac:dyDescent="0.35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4.5" x14ac:dyDescent="0.35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4.5" x14ac:dyDescent="0.35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4.5" x14ac:dyDescent="0.35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4.5" x14ac:dyDescent="0.35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4.5" x14ac:dyDescent="0.35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4.5" x14ac:dyDescent="0.35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4.5" x14ac:dyDescent="0.35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4.5" x14ac:dyDescent="0.35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4.5" x14ac:dyDescent="0.35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4.5" x14ac:dyDescent="0.35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4.5" x14ac:dyDescent="0.35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4.5" x14ac:dyDescent="0.35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4.5" x14ac:dyDescent="0.35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4.5" x14ac:dyDescent="0.35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4.5" x14ac:dyDescent="0.35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4.5" x14ac:dyDescent="0.35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4.5" x14ac:dyDescent="0.35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4.5" x14ac:dyDescent="0.35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4.5" x14ac:dyDescent="0.35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4.5" x14ac:dyDescent="0.35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4.5" x14ac:dyDescent="0.35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4.5" x14ac:dyDescent="0.35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4.5" x14ac:dyDescent="0.35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4.5" x14ac:dyDescent="0.35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4.5" x14ac:dyDescent="0.35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4.5" x14ac:dyDescent="0.35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4.5" x14ac:dyDescent="0.35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4.5" x14ac:dyDescent="0.35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4.5" x14ac:dyDescent="0.35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4.5" x14ac:dyDescent="0.35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4.5" x14ac:dyDescent="0.35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4.5" x14ac:dyDescent="0.35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4.5" x14ac:dyDescent="0.35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4.5" x14ac:dyDescent="0.35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4.5" x14ac:dyDescent="0.35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4.5" x14ac:dyDescent="0.35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4.5" x14ac:dyDescent="0.35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4.5" x14ac:dyDescent="0.35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4.5" x14ac:dyDescent="0.35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4.5" x14ac:dyDescent="0.35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4.5" x14ac:dyDescent="0.35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4.5" x14ac:dyDescent="0.35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4.5" x14ac:dyDescent="0.35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4.5" x14ac:dyDescent="0.35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4.5" x14ac:dyDescent="0.35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4.5" x14ac:dyDescent="0.35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4.5" x14ac:dyDescent="0.35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4.5" x14ac:dyDescent="0.35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4.5" x14ac:dyDescent="0.35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4.5" x14ac:dyDescent="0.35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4.5" x14ac:dyDescent="0.35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4.5" x14ac:dyDescent="0.35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4.5" x14ac:dyDescent="0.35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4.5" x14ac:dyDescent="0.35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4.5" x14ac:dyDescent="0.35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4.5" x14ac:dyDescent="0.35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4.5" x14ac:dyDescent="0.35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4.5" x14ac:dyDescent="0.35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4.5" x14ac:dyDescent="0.35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4.5" x14ac:dyDescent="0.35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4.5" x14ac:dyDescent="0.35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4.5" x14ac:dyDescent="0.35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4.5" x14ac:dyDescent="0.35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4.5" x14ac:dyDescent="0.35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4.5" x14ac:dyDescent="0.35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4.5" x14ac:dyDescent="0.35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4.5" x14ac:dyDescent="0.35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4.5" x14ac:dyDescent="0.35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4.5" x14ac:dyDescent="0.35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4.5" x14ac:dyDescent="0.35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4.5" x14ac:dyDescent="0.35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4.5" x14ac:dyDescent="0.35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4.5" x14ac:dyDescent="0.35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4.5" x14ac:dyDescent="0.35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4.5" x14ac:dyDescent="0.35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4.5" x14ac:dyDescent="0.35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4.5" x14ac:dyDescent="0.35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4.5" x14ac:dyDescent="0.35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4.5" x14ac:dyDescent="0.35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4.5" x14ac:dyDescent="0.35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4.5" x14ac:dyDescent="0.35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4.5" x14ac:dyDescent="0.35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4.5" x14ac:dyDescent="0.35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4.5" x14ac:dyDescent="0.35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4.5" x14ac:dyDescent="0.35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4.5" x14ac:dyDescent="0.35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4.5" x14ac:dyDescent="0.35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4.5" x14ac:dyDescent="0.35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4.5" x14ac:dyDescent="0.35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4.5" x14ac:dyDescent="0.35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4.5" x14ac:dyDescent="0.35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4.5" x14ac:dyDescent="0.35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4.5" x14ac:dyDescent="0.35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4.5" x14ac:dyDescent="0.35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4.5" x14ac:dyDescent="0.35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4.5" x14ac:dyDescent="0.35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4.5" x14ac:dyDescent="0.35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4.5" x14ac:dyDescent="0.35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4.5" x14ac:dyDescent="0.35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4.5" x14ac:dyDescent="0.35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4.5" x14ac:dyDescent="0.35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4.5" x14ac:dyDescent="0.35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4.5" x14ac:dyDescent="0.35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4.5" x14ac:dyDescent="0.35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4.5" x14ac:dyDescent="0.35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4.5" x14ac:dyDescent="0.35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4.5" x14ac:dyDescent="0.35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4.5" x14ac:dyDescent="0.35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4.5" x14ac:dyDescent="0.35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4.5" x14ac:dyDescent="0.35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4.5" x14ac:dyDescent="0.35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4.5" x14ac:dyDescent="0.35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4.5" x14ac:dyDescent="0.35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4.5" x14ac:dyDescent="0.35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4.5" x14ac:dyDescent="0.35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4.5" x14ac:dyDescent="0.35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4.5" x14ac:dyDescent="0.35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4.5" x14ac:dyDescent="0.35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4.5" x14ac:dyDescent="0.35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4.5" x14ac:dyDescent="0.35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4.5" x14ac:dyDescent="0.35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4.5" x14ac:dyDescent="0.35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4.5" x14ac:dyDescent="0.35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4.5" x14ac:dyDescent="0.35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4.5" x14ac:dyDescent="0.35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4.5" x14ac:dyDescent="0.35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4.5" x14ac:dyDescent="0.35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4.5" x14ac:dyDescent="0.35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4.5" x14ac:dyDescent="0.35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4.5" x14ac:dyDescent="0.35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4.5" x14ac:dyDescent="0.35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4.5" x14ac:dyDescent="0.35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4.5" x14ac:dyDescent="0.35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4.5" x14ac:dyDescent="0.35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4.5" x14ac:dyDescent="0.35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4.5" x14ac:dyDescent="0.35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4.5" x14ac:dyDescent="0.35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4.5" x14ac:dyDescent="0.35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4.5" x14ac:dyDescent="0.35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4.5" x14ac:dyDescent="0.35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4.5" x14ac:dyDescent="0.35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4.5" x14ac:dyDescent="0.35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4.5" x14ac:dyDescent="0.35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4.5" x14ac:dyDescent="0.35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4.5" x14ac:dyDescent="0.35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4.5" x14ac:dyDescent="0.35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4.5" x14ac:dyDescent="0.35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4.5" x14ac:dyDescent="0.35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4.5" x14ac:dyDescent="0.35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4.5" x14ac:dyDescent="0.35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4.5" x14ac:dyDescent="0.35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4.5" x14ac:dyDescent="0.35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4.5" x14ac:dyDescent="0.35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4.5" x14ac:dyDescent="0.35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4.5" x14ac:dyDescent="0.35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4.5" x14ac:dyDescent="0.35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4.5" x14ac:dyDescent="0.35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4.5" x14ac:dyDescent="0.35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4.5" x14ac:dyDescent="0.35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4.5" x14ac:dyDescent="0.35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4.5" x14ac:dyDescent="0.35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4.5" x14ac:dyDescent="0.35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4.5" x14ac:dyDescent="0.35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4.5" x14ac:dyDescent="0.35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4.5" x14ac:dyDescent="0.35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4.5" x14ac:dyDescent="0.35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4.5" x14ac:dyDescent="0.35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4.5" x14ac:dyDescent="0.35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4.5" x14ac:dyDescent="0.35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4.5" x14ac:dyDescent="0.35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4.5" x14ac:dyDescent="0.35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4.5" x14ac:dyDescent="0.35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4.5" x14ac:dyDescent="0.35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4.5" x14ac:dyDescent="0.35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4.5" x14ac:dyDescent="0.35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4.5" x14ac:dyDescent="0.35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4.5" x14ac:dyDescent="0.35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4.5" x14ac:dyDescent="0.35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4.5" x14ac:dyDescent="0.35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4.5" x14ac:dyDescent="0.35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4.5" x14ac:dyDescent="0.35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4.5" x14ac:dyDescent="0.35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4.5" x14ac:dyDescent="0.35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4.5" x14ac:dyDescent="0.35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4.5" x14ac:dyDescent="0.35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4.5" x14ac:dyDescent="0.35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4.5" x14ac:dyDescent="0.35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4.5" x14ac:dyDescent="0.35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4.5" x14ac:dyDescent="0.35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4.5" x14ac:dyDescent="0.35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4.5" x14ac:dyDescent="0.35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4.5" x14ac:dyDescent="0.35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4.5" x14ac:dyDescent="0.35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4.5" x14ac:dyDescent="0.35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4.5" x14ac:dyDescent="0.35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4.5" x14ac:dyDescent="0.35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4.5" x14ac:dyDescent="0.35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4.5" x14ac:dyDescent="0.35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4.5" x14ac:dyDescent="0.35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4.5" x14ac:dyDescent="0.35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4.5" x14ac:dyDescent="0.35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4.5" x14ac:dyDescent="0.35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4.5" x14ac:dyDescent="0.35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4.5" x14ac:dyDescent="0.35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4.5" x14ac:dyDescent="0.35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4.5" x14ac:dyDescent="0.35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4.5" x14ac:dyDescent="0.35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4.5" x14ac:dyDescent="0.35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4.5" x14ac:dyDescent="0.35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4.5" x14ac:dyDescent="0.35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4.5" x14ac:dyDescent="0.35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4.5" x14ac:dyDescent="0.35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4.5" x14ac:dyDescent="0.35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4.5" x14ac:dyDescent="0.35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4.5" x14ac:dyDescent="0.35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4.5" x14ac:dyDescent="0.35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4.5" x14ac:dyDescent="0.35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4.5" x14ac:dyDescent="0.35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4.5" x14ac:dyDescent="0.35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4.5" x14ac:dyDescent="0.35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4.5" x14ac:dyDescent="0.35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4.5" x14ac:dyDescent="0.35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4.5" x14ac:dyDescent="0.35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4.5" x14ac:dyDescent="0.35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4.5" x14ac:dyDescent="0.35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4.5" x14ac:dyDescent="0.35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4.5" x14ac:dyDescent="0.35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4.5" x14ac:dyDescent="0.35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4.5" x14ac:dyDescent="0.35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4.5" x14ac:dyDescent="0.35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4.5" x14ac:dyDescent="0.35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4.5" x14ac:dyDescent="0.35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4.5" x14ac:dyDescent="0.35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4.5" x14ac:dyDescent="0.35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4.5" x14ac:dyDescent="0.35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4.5" x14ac:dyDescent="0.35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4.5" x14ac:dyDescent="0.35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4.5" x14ac:dyDescent="0.35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4.5" x14ac:dyDescent="0.35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4.5" x14ac:dyDescent="0.35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4.5" x14ac:dyDescent="0.35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4.5" x14ac:dyDescent="0.35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4.5" x14ac:dyDescent="0.35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4.5" x14ac:dyDescent="0.35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4.5" x14ac:dyDescent="0.35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4.5" x14ac:dyDescent="0.35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4.5" x14ac:dyDescent="0.35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4.5" x14ac:dyDescent="0.35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4.5" x14ac:dyDescent="0.35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4.5" x14ac:dyDescent="0.35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4.5" x14ac:dyDescent="0.35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4.5" x14ac:dyDescent="0.35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4.5" x14ac:dyDescent="0.35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4.5" x14ac:dyDescent="0.35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4.5" x14ac:dyDescent="0.35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4.5" x14ac:dyDescent="0.35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4.5" x14ac:dyDescent="0.35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4.5" x14ac:dyDescent="0.35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4.5" x14ac:dyDescent="0.35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4.5" x14ac:dyDescent="0.35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4.5" x14ac:dyDescent="0.35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4.5" x14ac:dyDescent="0.35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4.5" x14ac:dyDescent="0.35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4.5" x14ac:dyDescent="0.35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4.5" x14ac:dyDescent="0.35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4.5" x14ac:dyDescent="0.35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4.5" x14ac:dyDescent="0.35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4.5" x14ac:dyDescent="0.35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4.5" x14ac:dyDescent="0.35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4.5" x14ac:dyDescent="0.35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4.5" x14ac:dyDescent="0.35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4.5" x14ac:dyDescent="0.35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4.5" x14ac:dyDescent="0.35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4.5" x14ac:dyDescent="0.35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4.5" x14ac:dyDescent="0.35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4.5" x14ac:dyDescent="0.35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4.5" x14ac:dyDescent="0.35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4.5" x14ac:dyDescent="0.35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4.5" x14ac:dyDescent="0.35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4.5" x14ac:dyDescent="0.35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4.5" x14ac:dyDescent="0.35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4.5" x14ac:dyDescent="0.35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4.5" x14ac:dyDescent="0.35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4.5" x14ac:dyDescent="0.35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4.5" x14ac:dyDescent="0.35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4.5" x14ac:dyDescent="0.35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4.5" x14ac:dyDescent="0.35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4.5" x14ac:dyDescent="0.35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4.5" x14ac:dyDescent="0.35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4.5" x14ac:dyDescent="0.35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4.5" x14ac:dyDescent="0.35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4.5" x14ac:dyDescent="0.35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4.5" x14ac:dyDescent="0.35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4.5" x14ac:dyDescent="0.35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4.5" x14ac:dyDescent="0.35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4.5" x14ac:dyDescent="0.35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4.5" x14ac:dyDescent="0.35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4.5" x14ac:dyDescent="0.35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4.5" x14ac:dyDescent="0.35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4.5" x14ac:dyDescent="0.35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4.5" x14ac:dyDescent="0.35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4.5" x14ac:dyDescent="0.35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4.5" x14ac:dyDescent="0.35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4.5" x14ac:dyDescent="0.35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4.5" x14ac:dyDescent="0.35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4.5" x14ac:dyDescent="0.35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4.5" x14ac:dyDescent="0.35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4.5" x14ac:dyDescent="0.35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4.5" x14ac:dyDescent="0.35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4.5" x14ac:dyDescent="0.35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4.5" x14ac:dyDescent="0.35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4.5" x14ac:dyDescent="0.35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4.5" x14ac:dyDescent="0.35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4.5" x14ac:dyDescent="0.35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4.5" x14ac:dyDescent="0.35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4.5" x14ac:dyDescent="0.35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4.5" x14ac:dyDescent="0.35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4.5" x14ac:dyDescent="0.35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4.5" x14ac:dyDescent="0.35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4.5" x14ac:dyDescent="0.35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4.5" x14ac:dyDescent="0.35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4.5" x14ac:dyDescent="0.35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4.5" x14ac:dyDescent="0.35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4.5" x14ac:dyDescent="0.35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4.5" x14ac:dyDescent="0.35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4.5" x14ac:dyDescent="0.35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4.5" x14ac:dyDescent="0.35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4.5" x14ac:dyDescent="0.35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4.5" x14ac:dyDescent="0.35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4.5" x14ac:dyDescent="0.35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4.5" x14ac:dyDescent="0.35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4.5" x14ac:dyDescent="0.35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4.5" x14ac:dyDescent="0.35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4.5" x14ac:dyDescent="0.35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4.5" x14ac:dyDescent="0.35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4.5" x14ac:dyDescent="0.35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4.5" x14ac:dyDescent="0.35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4.5" x14ac:dyDescent="0.35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4.5" x14ac:dyDescent="0.35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4.5" x14ac:dyDescent="0.35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4.5" x14ac:dyDescent="0.35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4.5" x14ac:dyDescent="0.35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4.5" x14ac:dyDescent="0.35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4.5" x14ac:dyDescent="0.35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4.5" x14ac:dyDescent="0.35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4.5" x14ac:dyDescent="0.35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4.5" x14ac:dyDescent="0.35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4.5" x14ac:dyDescent="0.35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4.5" x14ac:dyDescent="0.35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4.5" x14ac:dyDescent="0.35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4.5" x14ac:dyDescent="0.35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4.5" x14ac:dyDescent="0.35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4.5" x14ac:dyDescent="0.35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4.5" x14ac:dyDescent="0.35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4.5" x14ac:dyDescent="0.35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4.5" x14ac:dyDescent="0.35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4.5" x14ac:dyDescent="0.35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4.5" x14ac:dyDescent="0.35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4.5" x14ac:dyDescent="0.35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4.5" x14ac:dyDescent="0.35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4.5" x14ac:dyDescent="0.35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4.5" x14ac:dyDescent="0.35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4.5" x14ac:dyDescent="0.35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4.5" x14ac:dyDescent="0.35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4.5" x14ac:dyDescent="0.35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4.5" x14ac:dyDescent="0.35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4.5" x14ac:dyDescent="0.35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4.5" x14ac:dyDescent="0.35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4.5" x14ac:dyDescent="0.35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4.5" x14ac:dyDescent="0.35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4.5" x14ac:dyDescent="0.35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4.5" x14ac:dyDescent="0.35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4.5" x14ac:dyDescent="0.35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4.5" x14ac:dyDescent="0.35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4.5" x14ac:dyDescent="0.35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4.5" x14ac:dyDescent="0.35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4.5" x14ac:dyDescent="0.35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4.5" x14ac:dyDescent="0.35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4.5" x14ac:dyDescent="0.35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4.5" x14ac:dyDescent="0.35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4.5" x14ac:dyDescent="0.35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4.5" x14ac:dyDescent="0.35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4.5" x14ac:dyDescent="0.35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4.5" x14ac:dyDescent="0.35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4.5" x14ac:dyDescent="0.35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4.5" x14ac:dyDescent="0.35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4.5" x14ac:dyDescent="0.35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4.5" x14ac:dyDescent="0.35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4.5" x14ac:dyDescent="0.35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4.5" x14ac:dyDescent="0.35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4.5" x14ac:dyDescent="0.35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4.5" x14ac:dyDescent="0.35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4.5" x14ac:dyDescent="0.35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4.5" x14ac:dyDescent="0.35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4.5" x14ac:dyDescent="0.35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4.5" x14ac:dyDescent="0.35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4.5" x14ac:dyDescent="0.35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4.5" x14ac:dyDescent="0.35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4.5" x14ac:dyDescent="0.35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4.5" x14ac:dyDescent="0.35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4.5" x14ac:dyDescent="0.35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4.5" x14ac:dyDescent="0.35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4.5" x14ac:dyDescent="0.35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4.5" x14ac:dyDescent="0.35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4.5" x14ac:dyDescent="0.35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4.5" x14ac:dyDescent="0.35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4.5" x14ac:dyDescent="0.35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4.5" x14ac:dyDescent="0.35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4.5" x14ac:dyDescent="0.35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4.5" x14ac:dyDescent="0.35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4.5" x14ac:dyDescent="0.35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4.5" x14ac:dyDescent="0.35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4.5" x14ac:dyDescent="0.35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4.5" x14ac:dyDescent="0.35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4.5" x14ac:dyDescent="0.35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4.5" x14ac:dyDescent="0.35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4.5" x14ac:dyDescent="0.35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4.5" x14ac:dyDescent="0.35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4.5" x14ac:dyDescent="0.35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4.5" x14ac:dyDescent="0.35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4.5" x14ac:dyDescent="0.35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4.5" x14ac:dyDescent="0.35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4.5" x14ac:dyDescent="0.35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4.5" x14ac:dyDescent="0.35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4.5" x14ac:dyDescent="0.35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4.5" x14ac:dyDescent="0.35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4.5" x14ac:dyDescent="0.35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4.5" x14ac:dyDescent="0.35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4.5" x14ac:dyDescent="0.35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4.5" x14ac:dyDescent="0.35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4.5" x14ac:dyDescent="0.35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4.5" x14ac:dyDescent="0.35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4.5" x14ac:dyDescent="0.35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4.5" x14ac:dyDescent="0.35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4.5" x14ac:dyDescent="0.35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4.5" x14ac:dyDescent="0.35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4.5" x14ac:dyDescent="0.35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4.5" x14ac:dyDescent="0.35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4.5" x14ac:dyDescent="0.35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4.5" x14ac:dyDescent="0.35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4.5" x14ac:dyDescent="0.35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4.5" x14ac:dyDescent="0.35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4.5" x14ac:dyDescent="0.35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4.5" x14ac:dyDescent="0.35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4.5" x14ac:dyDescent="0.35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4.5" x14ac:dyDescent="0.35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4.5" x14ac:dyDescent="0.35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4.5" x14ac:dyDescent="0.35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4.5" x14ac:dyDescent="0.35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4.5" x14ac:dyDescent="0.35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4.5" x14ac:dyDescent="0.35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4.5" x14ac:dyDescent="0.35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4.5" x14ac:dyDescent="0.35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4.5" x14ac:dyDescent="0.35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4.5" x14ac:dyDescent="0.35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4.5" x14ac:dyDescent="0.35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4.5" x14ac:dyDescent="0.35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4.5" x14ac:dyDescent="0.35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4.5" x14ac:dyDescent="0.35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4.5" x14ac:dyDescent="0.35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4.5" x14ac:dyDescent="0.35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4.5" x14ac:dyDescent="0.35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4.5" x14ac:dyDescent="0.35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4.5" x14ac:dyDescent="0.35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4.5" x14ac:dyDescent="0.35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4.5" x14ac:dyDescent="0.35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4.5" x14ac:dyDescent="0.35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4.5" x14ac:dyDescent="0.35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4.5" x14ac:dyDescent="0.35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4.5" x14ac:dyDescent="0.35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4.5" x14ac:dyDescent="0.35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4.5" x14ac:dyDescent="0.35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4.5" x14ac:dyDescent="0.35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4.5" x14ac:dyDescent="0.35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4.5" x14ac:dyDescent="0.35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4.5" x14ac:dyDescent="0.35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4.5" x14ac:dyDescent="0.35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4.5" x14ac:dyDescent="0.35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4.5" x14ac:dyDescent="0.35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4.5" x14ac:dyDescent="0.35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4.5" x14ac:dyDescent="0.35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4.5" x14ac:dyDescent="0.35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4.5" x14ac:dyDescent="0.35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4.5" x14ac:dyDescent="0.35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4.5" x14ac:dyDescent="0.35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4.5" x14ac:dyDescent="0.35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4.5" x14ac:dyDescent="0.35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4.5" x14ac:dyDescent="0.35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4.5" x14ac:dyDescent="0.35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4.5" x14ac:dyDescent="0.35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4.5" x14ac:dyDescent="0.35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4.5" x14ac:dyDescent="0.35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4.5" x14ac:dyDescent="0.35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4.5" x14ac:dyDescent="0.35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4.5" x14ac:dyDescent="0.35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4.5" x14ac:dyDescent="0.35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4.5" x14ac:dyDescent="0.35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4.5" x14ac:dyDescent="0.35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4.5" x14ac:dyDescent="0.35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4.5" x14ac:dyDescent="0.35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4.5" x14ac:dyDescent="0.35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4.5" x14ac:dyDescent="0.35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4.5" x14ac:dyDescent="0.35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4.5" x14ac:dyDescent="0.35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4.5" x14ac:dyDescent="0.35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4.5" x14ac:dyDescent="0.35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4.5" x14ac:dyDescent="0.35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4.5" x14ac:dyDescent="0.35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4.5" x14ac:dyDescent="0.35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4.5" x14ac:dyDescent="0.35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4.5" x14ac:dyDescent="0.35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4.5" x14ac:dyDescent="0.35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4.5" x14ac:dyDescent="0.35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4.5" x14ac:dyDescent="0.35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4.5" x14ac:dyDescent="0.35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4.5" x14ac:dyDescent="0.35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4.5" x14ac:dyDescent="0.35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4.5" x14ac:dyDescent="0.35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4.5" x14ac:dyDescent="0.35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4.5" x14ac:dyDescent="0.35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4.5" x14ac:dyDescent="0.35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4.5" x14ac:dyDescent="0.35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4.5" x14ac:dyDescent="0.35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4.5" x14ac:dyDescent="0.35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4.5" x14ac:dyDescent="0.35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4.5" x14ac:dyDescent="0.35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4.5" x14ac:dyDescent="0.35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4.5" x14ac:dyDescent="0.35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4.5" x14ac:dyDescent="0.35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4.5" x14ac:dyDescent="0.35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4.5" x14ac:dyDescent="0.35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4.5" x14ac:dyDescent="0.35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4.5" x14ac:dyDescent="0.35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4.5" x14ac:dyDescent="0.35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4.5" x14ac:dyDescent="0.35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4.5" x14ac:dyDescent="0.35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4.5" x14ac:dyDescent="0.35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4.5" x14ac:dyDescent="0.35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4.5" x14ac:dyDescent="0.35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4.5" x14ac:dyDescent="0.35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4.5" x14ac:dyDescent="0.35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4.5" x14ac:dyDescent="0.35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4.5" x14ac:dyDescent="0.35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4.5" x14ac:dyDescent="0.35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4.5" x14ac:dyDescent="0.35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4.5" x14ac:dyDescent="0.35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4.5" x14ac:dyDescent="0.35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4.5" x14ac:dyDescent="0.35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4.5" x14ac:dyDescent="0.35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4.5" x14ac:dyDescent="0.35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4.5" x14ac:dyDescent="0.35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4.5" x14ac:dyDescent="0.35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4.5" x14ac:dyDescent="0.35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4.5" x14ac:dyDescent="0.35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4.5" x14ac:dyDescent="0.35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4.5" x14ac:dyDescent="0.35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4.5" x14ac:dyDescent="0.35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4.5" x14ac:dyDescent="0.35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4.5" x14ac:dyDescent="0.35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4.5" x14ac:dyDescent="0.35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4.5" x14ac:dyDescent="0.35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4.5" x14ac:dyDescent="0.35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4.5" x14ac:dyDescent="0.35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4.5" x14ac:dyDescent="0.35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4.5" x14ac:dyDescent="0.35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4.5" x14ac:dyDescent="0.35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4.5" x14ac:dyDescent="0.35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4.5" x14ac:dyDescent="0.35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4.5" x14ac:dyDescent="0.35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4.5" x14ac:dyDescent="0.35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4.5" x14ac:dyDescent="0.35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4.5" x14ac:dyDescent="0.35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4.5" x14ac:dyDescent="0.35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4.5" x14ac:dyDescent="0.35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4.5" x14ac:dyDescent="0.35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4.5" x14ac:dyDescent="0.35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4.5" x14ac:dyDescent="0.35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4.5" x14ac:dyDescent="0.35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4.5" x14ac:dyDescent="0.35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4.5" x14ac:dyDescent="0.35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4.5" x14ac:dyDescent="0.35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4.5" x14ac:dyDescent="0.35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4.5" x14ac:dyDescent="0.35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4.5" x14ac:dyDescent="0.35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4.5" x14ac:dyDescent="0.35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4.5" x14ac:dyDescent="0.35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4.5" x14ac:dyDescent="0.35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4.5" x14ac:dyDescent="0.35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4.5" x14ac:dyDescent="0.35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4.5" x14ac:dyDescent="0.35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4.5" x14ac:dyDescent="0.35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4.5" x14ac:dyDescent="0.35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4.5" x14ac:dyDescent="0.35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4.5" x14ac:dyDescent="0.35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4.5" x14ac:dyDescent="0.35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4.5" x14ac:dyDescent="0.35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4.5" x14ac:dyDescent="0.35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4.5" x14ac:dyDescent="0.35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4.5" x14ac:dyDescent="0.35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4.5" x14ac:dyDescent="0.35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4.5" x14ac:dyDescent="0.35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4.5" x14ac:dyDescent="0.35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4.5" x14ac:dyDescent="0.35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4.5" x14ac:dyDescent="0.35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4.5" x14ac:dyDescent="0.35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4.5" x14ac:dyDescent="0.35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4.5" x14ac:dyDescent="0.35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4.5" x14ac:dyDescent="0.35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4.5" x14ac:dyDescent="0.35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4.5" x14ac:dyDescent="0.35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4.5" x14ac:dyDescent="0.35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4.5" x14ac:dyDescent="0.35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4.5" x14ac:dyDescent="0.35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4.5" x14ac:dyDescent="0.35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4.5" x14ac:dyDescent="0.35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4.5" x14ac:dyDescent="0.35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4.5" x14ac:dyDescent="0.35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4.5" x14ac:dyDescent="0.35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4.5" x14ac:dyDescent="0.35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4.5" x14ac:dyDescent="0.35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4.5" x14ac:dyDescent="0.35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4.5" x14ac:dyDescent="0.35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4.5" x14ac:dyDescent="0.35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4.5" x14ac:dyDescent="0.35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4.5" x14ac:dyDescent="0.35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4.5" x14ac:dyDescent="0.35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4.5" x14ac:dyDescent="0.35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4.5" x14ac:dyDescent="0.35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4.5" x14ac:dyDescent="0.35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4.5" x14ac:dyDescent="0.35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4.5" x14ac:dyDescent="0.35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4.5" x14ac:dyDescent="0.35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4.5" x14ac:dyDescent="0.35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4.5" x14ac:dyDescent="0.35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4.5" x14ac:dyDescent="0.35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4.5" x14ac:dyDescent="0.35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4.5" x14ac:dyDescent="0.35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4.5" x14ac:dyDescent="0.35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4.5" x14ac:dyDescent="0.35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4.5" x14ac:dyDescent="0.35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4.5" x14ac:dyDescent="0.35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4.5" x14ac:dyDescent="0.35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4.5" x14ac:dyDescent="0.35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4.5" x14ac:dyDescent="0.35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4.5" x14ac:dyDescent="0.35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4.5" x14ac:dyDescent="0.35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4.5" x14ac:dyDescent="0.35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4.5" x14ac:dyDescent="0.35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4.5" x14ac:dyDescent="0.35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4.5" x14ac:dyDescent="0.35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4.5" x14ac:dyDescent="0.35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4.5" x14ac:dyDescent="0.35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4.5" x14ac:dyDescent="0.35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4.5" x14ac:dyDescent="0.35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4.5" x14ac:dyDescent="0.35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4.5" x14ac:dyDescent="0.35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4.5" x14ac:dyDescent="0.35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4.5" x14ac:dyDescent="0.35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4.5" x14ac:dyDescent="0.35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4.5" x14ac:dyDescent="0.35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4.5" x14ac:dyDescent="0.35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4.5" x14ac:dyDescent="0.35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4.5" x14ac:dyDescent="0.35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4.5" x14ac:dyDescent="0.35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4.5" x14ac:dyDescent="0.35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4.5" x14ac:dyDescent="0.35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4.5" x14ac:dyDescent="0.35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4.5" x14ac:dyDescent="0.35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4.5" x14ac:dyDescent="0.35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4.5" x14ac:dyDescent="0.35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4.5" x14ac:dyDescent="0.35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4.5" x14ac:dyDescent="0.35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4.5" x14ac:dyDescent="0.35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4.5" x14ac:dyDescent="0.35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4.5" x14ac:dyDescent="0.35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4.5" x14ac:dyDescent="0.35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4.5" x14ac:dyDescent="0.35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4.5" x14ac:dyDescent="0.35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4.5" x14ac:dyDescent="0.35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4.5" x14ac:dyDescent="0.35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4.5" x14ac:dyDescent="0.35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4.5" x14ac:dyDescent="0.35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4.5" x14ac:dyDescent="0.35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4.5" x14ac:dyDescent="0.35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4.5" x14ac:dyDescent="0.35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4.5" x14ac:dyDescent="0.35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4.5" x14ac:dyDescent="0.35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4.5" x14ac:dyDescent="0.35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4.5" x14ac:dyDescent="0.35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4.5" x14ac:dyDescent="0.35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4.5" x14ac:dyDescent="0.35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4.5" x14ac:dyDescent="0.35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4.5" x14ac:dyDescent="0.35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4.5" x14ac:dyDescent="0.35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4.5" x14ac:dyDescent="0.35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4.5" x14ac:dyDescent="0.35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4.5" x14ac:dyDescent="0.35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4.5" x14ac:dyDescent="0.35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4.5" x14ac:dyDescent="0.35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4.5" x14ac:dyDescent="0.35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4.5" x14ac:dyDescent="0.35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4.5" x14ac:dyDescent="0.35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4.5" x14ac:dyDescent="0.35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4.5" x14ac:dyDescent="0.35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4.5" x14ac:dyDescent="0.35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4.5" x14ac:dyDescent="0.35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4.5" x14ac:dyDescent="0.35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4.5" x14ac:dyDescent="0.35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4.5" x14ac:dyDescent="0.35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4.5" x14ac:dyDescent="0.35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4.5" x14ac:dyDescent="0.35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4.5" x14ac:dyDescent="0.35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4.5" x14ac:dyDescent="0.35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4.5" x14ac:dyDescent="0.35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4.5" x14ac:dyDescent="0.35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4.5" x14ac:dyDescent="0.35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4.5" x14ac:dyDescent="0.35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4.5" x14ac:dyDescent="0.35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4.5" x14ac:dyDescent="0.35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4.5" x14ac:dyDescent="0.35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4.5" x14ac:dyDescent="0.35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4.5" x14ac:dyDescent="0.35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4.5" x14ac:dyDescent="0.35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4.5" x14ac:dyDescent="0.35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4.5" x14ac:dyDescent="0.35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4.5" x14ac:dyDescent="0.35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4.5" x14ac:dyDescent="0.35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4.5" x14ac:dyDescent="0.35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4.5" x14ac:dyDescent="0.35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4.5" x14ac:dyDescent="0.35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4.5" x14ac:dyDescent="0.35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4.5" x14ac:dyDescent="0.35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4.5" x14ac:dyDescent="0.35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4.5" x14ac:dyDescent="0.35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4.5" x14ac:dyDescent="0.35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4.5" x14ac:dyDescent="0.35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4.5" x14ac:dyDescent="0.35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4.5" x14ac:dyDescent="0.35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4.5" x14ac:dyDescent="0.35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4.5" x14ac:dyDescent="0.35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4.5" x14ac:dyDescent="0.35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4.5" x14ac:dyDescent="0.35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4.5" x14ac:dyDescent="0.35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4.5" x14ac:dyDescent="0.35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4.5" x14ac:dyDescent="0.35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4.5" x14ac:dyDescent="0.35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4.5" x14ac:dyDescent="0.35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4.5" x14ac:dyDescent="0.35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4.5" x14ac:dyDescent="0.35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4.5" x14ac:dyDescent="0.35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4.5" x14ac:dyDescent="0.35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4.5" x14ac:dyDescent="0.35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4.5" x14ac:dyDescent="0.35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4.5" x14ac:dyDescent="0.35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4.5" x14ac:dyDescent="0.35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4.5" x14ac:dyDescent="0.35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4.5" x14ac:dyDescent="0.35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4.5" x14ac:dyDescent="0.35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4.5" x14ac:dyDescent="0.35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4.5" x14ac:dyDescent="0.35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4.5" x14ac:dyDescent="0.35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4.5" x14ac:dyDescent="0.35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4.5" x14ac:dyDescent="0.35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4.5" x14ac:dyDescent="0.35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4.5" x14ac:dyDescent="0.35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4.5" x14ac:dyDescent="0.35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4.5" x14ac:dyDescent="0.35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4.5" x14ac:dyDescent="0.35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4.5" x14ac:dyDescent="0.35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4.5" x14ac:dyDescent="0.35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4.5" x14ac:dyDescent="0.35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4.5" x14ac:dyDescent="0.35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4.5" x14ac:dyDescent="0.35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4.5" x14ac:dyDescent="0.35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4.5" x14ac:dyDescent="0.35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4.5" x14ac:dyDescent="0.35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4.5" x14ac:dyDescent="0.35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4.5" x14ac:dyDescent="0.35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4.5" x14ac:dyDescent="0.35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4.5" x14ac:dyDescent="0.35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4.5" x14ac:dyDescent="0.35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4.5" x14ac:dyDescent="0.35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4.5" x14ac:dyDescent="0.35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4.5" x14ac:dyDescent="0.35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4.5" x14ac:dyDescent="0.35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4.5" x14ac:dyDescent="0.35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4.5" x14ac:dyDescent="0.35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4.5" x14ac:dyDescent="0.35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4.5" x14ac:dyDescent="0.35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4.5" x14ac:dyDescent="0.35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4.5" x14ac:dyDescent="0.35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4.5" x14ac:dyDescent="0.35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4.5" x14ac:dyDescent="0.35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4.5" x14ac:dyDescent="0.35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4.5" x14ac:dyDescent="0.35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4.5" x14ac:dyDescent="0.35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4.5" x14ac:dyDescent="0.35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4.5" x14ac:dyDescent="0.35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4.5" x14ac:dyDescent="0.35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4.5" x14ac:dyDescent="0.35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4.5" x14ac:dyDescent="0.35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4.5" x14ac:dyDescent="0.35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4.5" x14ac:dyDescent="0.35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4.5" x14ac:dyDescent="0.35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4.5" x14ac:dyDescent="0.35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4.5" x14ac:dyDescent="0.35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4.5" x14ac:dyDescent="0.35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4.5" x14ac:dyDescent="0.35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4.5" x14ac:dyDescent="0.35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4.5" x14ac:dyDescent="0.35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4.5" x14ac:dyDescent="0.35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4.5" x14ac:dyDescent="0.35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4.5" x14ac:dyDescent="0.35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4.5" x14ac:dyDescent="0.35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4.5" x14ac:dyDescent="0.35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4.5" x14ac:dyDescent="0.35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4.5" x14ac:dyDescent="0.35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4.5" x14ac:dyDescent="0.35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4.5" x14ac:dyDescent="0.35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4.5" x14ac:dyDescent="0.35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4.5" x14ac:dyDescent="0.35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4.5" x14ac:dyDescent="0.35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4.5" x14ac:dyDescent="0.35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4.5" x14ac:dyDescent="0.35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4.5" x14ac:dyDescent="0.35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4.5" x14ac:dyDescent="0.35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4.5" x14ac:dyDescent="0.35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4.5" x14ac:dyDescent="0.35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4.5" x14ac:dyDescent="0.35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4.5" x14ac:dyDescent="0.35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4.5" x14ac:dyDescent="0.35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4.5" x14ac:dyDescent="0.35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4.5" x14ac:dyDescent="0.35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4.5" x14ac:dyDescent="0.35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4.5" x14ac:dyDescent="0.35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4.5" x14ac:dyDescent="0.35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4.5" x14ac:dyDescent="0.35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4.5" x14ac:dyDescent="0.35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4.5" x14ac:dyDescent="0.35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4.5" x14ac:dyDescent="0.35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4.5" x14ac:dyDescent="0.35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4.5" x14ac:dyDescent="0.35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4.5" x14ac:dyDescent="0.35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4.5" x14ac:dyDescent="0.35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4.5" x14ac:dyDescent="0.35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4.5" x14ac:dyDescent="0.35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4.5" x14ac:dyDescent="0.35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4.5" x14ac:dyDescent="0.35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4.5" x14ac:dyDescent="0.35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4.5" x14ac:dyDescent="0.35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4.5" x14ac:dyDescent="0.35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4.5" x14ac:dyDescent="0.35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4.5" x14ac:dyDescent="0.35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4.5" x14ac:dyDescent="0.35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4.5" x14ac:dyDescent="0.35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4.5" x14ac:dyDescent="0.35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4.5" x14ac:dyDescent="0.35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4.5" x14ac:dyDescent="0.35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4.5" x14ac:dyDescent="0.35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4.5" x14ac:dyDescent="0.35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4.5" x14ac:dyDescent="0.35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4.5" x14ac:dyDescent="0.35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4.5" x14ac:dyDescent="0.35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4.5" x14ac:dyDescent="0.35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4.5" x14ac:dyDescent="0.35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4.5" x14ac:dyDescent="0.35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4.5" x14ac:dyDescent="0.35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4.5" x14ac:dyDescent="0.35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4.5" x14ac:dyDescent="0.35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4.5" x14ac:dyDescent="0.35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4.5" x14ac:dyDescent="0.35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4.5" x14ac:dyDescent="0.35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4.5" x14ac:dyDescent="0.35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4.5" x14ac:dyDescent="0.35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4.5" x14ac:dyDescent="0.35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4.5" x14ac:dyDescent="0.35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4.5" x14ac:dyDescent="0.35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4.5" x14ac:dyDescent="0.35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4.5" x14ac:dyDescent="0.35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4.5" x14ac:dyDescent="0.35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4.5" x14ac:dyDescent="0.35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4.5" x14ac:dyDescent="0.35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4.5" x14ac:dyDescent="0.35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4.5" x14ac:dyDescent="0.35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4.5" x14ac:dyDescent="0.35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4.5" x14ac:dyDescent="0.35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4.5" x14ac:dyDescent="0.35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4.5" x14ac:dyDescent="0.35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4.5" x14ac:dyDescent="0.35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4.5" x14ac:dyDescent="0.35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4.5" x14ac:dyDescent="0.35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4.5" x14ac:dyDescent="0.35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4.5" x14ac:dyDescent="0.35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4.5" x14ac:dyDescent="0.35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4.5" x14ac:dyDescent="0.35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4.5" x14ac:dyDescent="0.35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4.5" x14ac:dyDescent="0.35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4.5" x14ac:dyDescent="0.35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4.5" x14ac:dyDescent="0.35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4.5" x14ac:dyDescent="0.35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4.5" x14ac:dyDescent="0.35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4.5" x14ac:dyDescent="0.35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4.5" x14ac:dyDescent="0.35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4.5" x14ac:dyDescent="0.35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4.5" x14ac:dyDescent="0.35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4.5" x14ac:dyDescent="0.35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4.5" x14ac:dyDescent="0.35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4.5" x14ac:dyDescent="0.35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4.5" x14ac:dyDescent="0.35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4.5" x14ac:dyDescent="0.35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4.5" x14ac:dyDescent="0.35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4.5" x14ac:dyDescent="0.35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4.5" x14ac:dyDescent="0.35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4.5" x14ac:dyDescent="0.35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4.5" x14ac:dyDescent="0.35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4.5" x14ac:dyDescent="0.35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4.5" x14ac:dyDescent="0.35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4.5" x14ac:dyDescent="0.35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4.5" x14ac:dyDescent="0.35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4.5" x14ac:dyDescent="0.35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4.5" x14ac:dyDescent="0.35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4.5" x14ac:dyDescent="0.35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4.5" x14ac:dyDescent="0.35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4.5" x14ac:dyDescent="0.35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4.5" x14ac:dyDescent="0.35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4.5" x14ac:dyDescent="0.35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4.5" x14ac:dyDescent="0.35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4.5" x14ac:dyDescent="0.35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4.5" x14ac:dyDescent="0.35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4.5" x14ac:dyDescent="0.35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4.5" x14ac:dyDescent="0.35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4.5" x14ac:dyDescent="0.35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4.5" x14ac:dyDescent="0.35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4.5" x14ac:dyDescent="0.35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4.5" x14ac:dyDescent="0.35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4.5" x14ac:dyDescent="0.35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4.5" x14ac:dyDescent="0.35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4.5" x14ac:dyDescent="0.35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4.5" x14ac:dyDescent="0.35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4.5" x14ac:dyDescent="0.35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4.5" x14ac:dyDescent="0.35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4.5" x14ac:dyDescent="0.35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4.5" x14ac:dyDescent="0.35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4.5" x14ac:dyDescent="0.35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4.5" x14ac:dyDescent="0.35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4.5" x14ac:dyDescent="0.35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4.5" x14ac:dyDescent="0.35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4.5" x14ac:dyDescent="0.35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4.5" x14ac:dyDescent="0.35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4.5" x14ac:dyDescent="0.35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4.5" x14ac:dyDescent="0.35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4.5" x14ac:dyDescent="0.35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4.5" x14ac:dyDescent="0.35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4.5" x14ac:dyDescent="0.35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4.5" x14ac:dyDescent="0.35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4.5" x14ac:dyDescent="0.35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4.5" x14ac:dyDescent="0.35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4.5" x14ac:dyDescent="0.35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4.5" x14ac:dyDescent="0.35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4.5" x14ac:dyDescent="0.35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4.5" x14ac:dyDescent="0.35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4.5" x14ac:dyDescent="0.35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4.5" x14ac:dyDescent="0.35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4.5" x14ac:dyDescent="0.35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4.5" x14ac:dyDescent="0.35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4.5" x14ac:dyDescent="0.35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4.5" x14ac:dyDescent="0.35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4.5" x14ac:dyDescent="0.35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4.5" x14ac:dyDescent="0.35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4.5" x14ac:dyDescent="0.35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4.5" x14ac:dyDescent="0.35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4.5" x14ac:dyDescent="0.35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4.5" x14ac:dyDescent="0.35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4.5" x14ac:dyDescent="0.35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4.5" x14ac:dyDescent="0.35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4.5" x14ac:dyDescent="0.35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4.5" x14ac:dyDescent="0.35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4.5" x14ac:dyDescent="0.35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4.5" x14ac:dyDescent="0.35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4.5" x14ac:dyDescent="0.35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4.5" x14ac:dyDescent="0.35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4.5" x14ac:dyDescent="0.35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4.5" x14ac:dyDescent="0.35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4.5" x14ac:dyDescent="0.35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4.5" x14ac:dyDescent="0.35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4.5" x14ac:dyDescent="0.35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4.5" x14ac:dyDescent="0.35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4.5" x14ac:dyDescent="0.35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4.5" x14ac:dyDescent="0.35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4.5" x14ac:dyDescent="0.35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4.5" x14ac:dyDescent="0.35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4.5" x14ac:dyDescent="0.35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4.5" x14ac:dyDescent="0.35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4.5" x14ac:dyDescent="0.35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4.5" x14ac:dyDescent="0.35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4.5" x14ac:dyDescent="0.35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4.5" x14ac:dyDescent="0.35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4.5" x14ac:dyDescent="0.35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4.5" x14ac:dyDescent="0.35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4.5" x14ac:dyDescent="0.35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4.5" x14ac:dyDescent="0.35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4.5" x14ac:dyDescent="0.35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4.5" x14ac:dyDescent="0.35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4.5" x14ac:dyDescent="0.35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4.5" x14ac:dyDescent="0.35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4.5" x14ac:dyDescent="0.35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4.5" x14ac:dyDescent="0.35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4.5" x14ac:dyDescent="0.35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4.5" x14ac:dyDescent="0.35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4.5" x14ac:dyDescent="0.35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4.5" x14ac:dyDescent="0.35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4.5" x14ac:dyDescent="0.35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4.5" x14ac:dyDescent="0.35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4.5" x14ac:dyDescent="0.35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4.5" x14ac:dyDescent="0.35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4.5" x14ac:dyDescent="0.35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4.5" x14ac:dyDescent="0.35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4.5" x14ac:dyDescent="0.35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4.5" x14ac:dyDescent="0.35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4.5" x14ac:dyDescent="0.35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4.5" x14ac:dyDescent="0.35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4.5" x14ac:dyDescent="0.35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4.5" x14ac:dyDescent="0.35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4.5" x14ac:dyDescent="0.35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4.5" x14ac:dyDescent="0.35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4.5" x14ac:dyDescent="0.35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4.5" x14ac:dyDescent="0.35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4.5" x14ac:dyDescent="0.35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4.5" x14ac:dyDescent="0.35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4.5" x14ac:dyDescent="0.35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4.5" x14ac:dyDescent="0.35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4.5" x14ac:dyDescent="0.35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4.5" x14ac:dyDescent="0.35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4.5" x14ac:dyDescent="0.35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4.5" x14ac:dyDescent="0.35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4.5" x14ac:dyDescent="0.35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4.5" x14ac:dyDescent="0.35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4.5" x14ac:dyDescent="0.35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4.5" x14ac:dyDescent="0.35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4.5" x14ac:dyDescent="0.35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4.5" x14ac:dyDescent="0.35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4.5" x14ac:dyDescent="0.35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4.5" x14ac:dyDescent="0.35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4.5" x14ac:dyDescent="0.35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4.5" x14ac:dyDescent="0.35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4.5" x14ac:dyDescent="0.35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4.5" x14ac:dyDescent="0.35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4.5" x14ac:dyDescent="0.35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4.5" x14ac:dyDescent="0.35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4.5" x14ac:dyDescent="0.35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4.5" x14ac:dyDescent="0.35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4.5" x14ac:dyDescent="0.35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4.5" x14ac:dyDescent="0.35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4.5" x14ac:dyDescent="0.35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4.5" x14ac:dyDescent="0.35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4.5" x14ac:dyDescent="0.35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4.5" x14ac:dyDescent="0.35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4.5" x14ac:dyDescent="0.35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4.5" x14ac:dyDescent="0.35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4.5" x14ac:dyDescent="0.35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4.5" x14ac:dyDescent="0.35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4.5" x14ac:dyDescent="0.35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4.5" x14ac:dyDescent="0.35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4.5" x14ac:dyDescent="0.35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4.5" x14ac:dyDescent="0.35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4.5" x14ac:dyDescent="0.35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4.5" x14ac:dyDescent="0.35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4.5" x14ac:dyDescent="0.35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4.5" x14ac:dyDescent="0.35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4.5" x14ac:dyDescent="0.35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4.5" x14ac:dyDescent="0.35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4.5" x14ac:dyDescent="0.35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4.5" x14ac:dyDescent="0.35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4.5" x14ac:dyDescent="0.35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4.5" x14ac:dyDescent="0.35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4.5" x14ac:dyDescent="0.35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4.5" x14ac:dyDescent="0.35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4.5" x14ac:dyDescent="0.35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4.5" x14ac:dyDescent="0.35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4.5" x14ac:dyDescent="0.35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4.5" x14ac:dyDescent="0.35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4.5" x14ac:dyDescent="0.35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4.5" x14ac:dyDescent="0.35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4.5" x14ac:dyDescent="0.35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4.5" x14ac:dyDescent="0.35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4.5" x14ac:dyDescent="0.35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4.5" x14ac:dyDescent="0.35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4.5" x14ac:dyDescent="0.35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4.5" x14ac:dyDescent="0.35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4.5" x14ac:dyDescent="0.35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4.5" x14ac:dyDescent="0.35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4.5" x14ac:dyDescent="0.35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4.5" x14ac:dyDescent="0.35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4.5" x14ac:dyDescent="0.35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4.5" x14ac:dyDescent="0.35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4.5" x14ac:dyDescent="0.35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4.5" x14ac:dyDescent="0.35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4.5" x14ac:dyDescent="0.35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4.5" x14ac:dyDescent="0.35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4.5" x14ac:dyDescent="0.35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4.5" x14ac:dyDescent="0.35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4.5" x14ac:dyDescent="0.35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4.5" x14ac:dyDescent="0.35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4.5" x14ac:dyDescent="0.35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4.5" x14ac:dyDescent="0.35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4.5" x14ac:dyDescent="0.35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4.5" x14ac:dyDescent="0.35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4.5" x14ac:dyDescent="0.35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4.5" x14ac:dyDescent="0.35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4.5" x14ac:dyDescent="0.35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4.5" x14ac:dyDescent="0.35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4.5" x14ac:dyDescent="0.35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4.5" x14ac:dyDescent="0.35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4.5" x14ac:dyDescent="0.35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4.5" x14ac:dyDescent="0.35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4.5" x14ac:dyDescent="0.35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4.5" x14ac:dyDescent="0.35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4.5" x14ac:dyDescent="0.35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4.5" x14ac:dyDescent="0.35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4.5" x14ac:dyDescent="0.35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4.5" x14ac:dyDescent="0.35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4.5" x14ac:dyDescent="0.35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4.5" x14ac:dyDescent="0.35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4.5" x14ac:dyDescent="0.35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4.5" x14ac:dyDescent="0.35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4.5" x14ac:dyDescent="0.35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4.5" x14ac:dyDescent="0.35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4.5" x14ac:dyDescent="0.35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4.5" x14ac:dyDescent="0.35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4.5" x14ac:dyDescent="0.35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4.5" x14ac:dyDescent="0.35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4.5" x14ac:dyDescent="0.35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4.5" x14ac:dyDescent="0.35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4.5" x14ac:dyDescent="0.35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4.5" x14ac:dyDescent="0.35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4.5" x14ac:dyDescent="0.35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4.5" x14ac:dyDescent="0.35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4.5" x14ac:dyDescent="0.35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4.5" x14ac:dyDescent="0.35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4.5" x14ac:dyDescent="0.35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4.5" x14ac:dyDescent="0.35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4.5" x14ac:dyDescent="0.35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4.5" x14ac:dyDescent="0.35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4.5" x14ac:dyDescent="0.35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4.5" x14ac:dyDescent="0.35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4.5" x14ac:dyDescent="0.35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4.5" x14ac:dyDescent="0.35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4.5" x14ac:dyDescent="0.35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4.5" x14ac:dyDescent="0.35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4.5" x14ac:dyDescent="0.35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4.5" x14ac:dyDescent="0.35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4.5" x14ac:dyDescent="0.35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4.5" x14ac:dyDescent="0.35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4.5" x14ac:dyDescent="0.35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4.5" x14ac:dyDescent="0.35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4.5" x14ac:dyDescent="0.35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4.5" x14ac:dyDescent="0.35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4.5" x14ac:dyDescent="0.35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4.5" x14ac:dyDescent="0.35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4.5" x14ac:dyDescent="0.35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4.5" x14ac:dyDescent="0.35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4.5" x14ac:dyDescent="0.35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4.5" x14ac:dyDescent="0.35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4.5" x14ac:dyDescent="0.35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4.5" x14ac:dyDescent="0.35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4.5" x14ac:dyDescent="0.35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4.5" x14ac:dyDescent="0.35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4.5" x14ac:dyDescent="0.35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4.5" x14ac:dyDescent="0.35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4.5" x14ac:dyDescent="0.35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4.5" x14ac:dyDescent="0.35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4.5" x14ac:dyDescent="0.35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4.5" x14ac:dyDescent="0.35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4.5" x14ac:dyDescent="0.35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4.5" x14ac:dyDescent="0.35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4.5" x14ac:dyDescent="0.35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4.5" x14ac:dyDescent="0.35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4.5" x14ac:dyDescent="0.35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4.5" x14ac:dyDescent="0.35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4.5" x14ac:dyDescent="0.35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4.5" x14ac:dyDescent="0.35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4.5" x14ac:dyDescent="0.35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4.5" x14ac:dyDescent="0.35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4.5" x14ac:dyDescent="0.35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4.5" x14ac:dyDescent="0.35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4.5" x14ac:dyDescent="0.35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4.5" x14ac:dyDescent="0.35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4.5" x14ac:dyDescent="0.35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4.5" x14ac:dyDescent="0.35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4.5" x14ac:dyDescent="0.35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4.5" x14ac:dyDescent="0.35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4.5" x14ac:dyDescent="0.35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4.5" x14ac:dyDescent="0.35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4.5" x14ac:dyDescent="0.35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4.5" x14ac:dyDescent="0.35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4.5" x14ac:dyDescent="0.35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4.5" x14ac:dyDescent="0.35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4.5" x14ac:dyDescent="0.35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4.5" x14ac:dyDescent="0.35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4.5" x14ac:dyDescent="0.35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4.5" x14ac:dyDescent="0.35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4.5" x14ac:dyDescent="0.35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4.5" x14ac:dyDescent="0.35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4.5" x14ac:dyDescent="0.35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4.5" x14ac:dyDescent="0.35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4.5" x14ac:dyDescent="0.35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4.5" x14ac:dyDescent="0.35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4.5" x14ac:dyDescent="0.35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4.5" x14ac:dyDescent="0.35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4.5" x14ac:dyDescent="0.35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4.5" x14ac:dyDescent="0.35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4.5" x14ac:dyDescent="0.35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4.5" x14ac:dyDescent="0.35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4.5" x14ac:dyDescent="0.35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4.5" x14ac:dyDescent="0.35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4.5" x14ac:dyDescent="0.35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4.5" x14ac:dyDescent="0.35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4.5" x14ac:dyDescent="0.35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4.5" x14ac:dyDescent="0.35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4.5" x14ac:dyDescent="0.35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4.5" x14ac:dyDescent="0.35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4.5" x14ac:dyDescent="0.35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4.5" x14ac:dyDescent="0.35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4.5" x14ac:dyDescent="0.35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4.5" x14ac:dyDescent="0.35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4.5" x14ac:dyDescent="0.35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4.5" x14ac:dyDescent="0.35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4.5" x14ac:dyDescent="0.35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4.5" x14ac:dyDescent="0.35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4.5" x14ac:dyDescent="0.35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4.5" x14ac:dyDescent="0.35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4.5" x14ac:dyDescent="0.35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4.5" x14ac:dyDescent="0.35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4.5" x14ac:dyDescent="0.35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4.5" x14ac:dyDescent="0.35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4.5" x14ac:dyDescent="0.35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4.5" x14ac:dyDescent="0.35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4.5" x14ac:dyDescent="0.35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4.5" x14ac:dyDescent="0.35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4.5" x14ac:dyDescent="0.35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4.5" x14ac:dyDescent="0.35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4.5" x14ac:dyDescent="0.35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4.5" x14ac:dyDescent="0.35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4.5" x14ac:dyDescent="0.35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4.5" x14ac:dyDescent="0.35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4.5" x14ac:dyDescent="0.35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4.5" x14ac:dyDescent="0.35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4.5" x14ac:dyDescent="0.35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4.5" x14ac:dyDescent="0.35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4.5" x14ac:dyDescent="0.35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4.5" x14ac:dyDescent="0.35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4.5" x14ac:dyDescent="0.35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4.5" x14ac:dyDescent="0.35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4.5" x14ac:dyDescent="0.35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4.5" x14ac:dyDescent="0.35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4.5" x14ac:dyDescent="0.35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4.5" x14ac:dyDescent="0.35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4.5" x14ac:dyDescent="0.35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4.5" x14ac:dyDescent="0.35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4.5" x14ac:dyDescent="0.35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4.5" x14ac:dyDescent="0.35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4.5" x14ac:dyDescent="0.35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4.5" x14ac:dyDescent="0.35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4.5" x14ac:dyDescent="0.35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4.5" x14ac:dyDescent="0.35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4.5" x14ac:dyDescent="0.35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4.5" x14ac:dyDescent="0.35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4.5" x14ac:dyDescent="0.35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4.5" x14ac:dyDescent="0.35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4.5" x14ac:dyDescent="0.35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4.5" x14ac:dyDescent="0.35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4.5" x14ac:dyDescent="0.35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4.5" x14ac:dyDescent="0.35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4.5" x14ac:dyDescent="0.35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4.5" x14ac:dyDescent="0.35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4.5" x14ac:dyDescent="0.35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4.5" x14ac:dyDescent="0.35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4.5" x14ac:dyDescent="0.35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4.5" x14ac:dyDescent="0.35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4.5" x14ac:dyDescent="0.35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4.5" x14ac:dyDescent="0.35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4.5" x14ac:dyDescent="0.35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4.5" x14ac:dyDescent="0.35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4.5" x14ac:dyDescent="0.35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4.5" x14ac:dyDescent="0.35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4.5" x14ac:dyDescent="0.35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4.5" x14ac:dyDescent="0.35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4.5" x14ac:dyDescent="0.35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4.5" x14ac:dyDescent="0.35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4.5" x14ac:dyDescent="0.35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4.5" x14ac:dyDescent="0.35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4.5" x14ac:dyDescent="0.35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4.5" x14ac:dyDescent="0.35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4.5" x14ac:dyDescent="0.35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4.5" x14ac:dyDescent="0.35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4.5" x14ac:dyDescent="0.35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4.5" x14ac:dyDescent="0.35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4.5" x14ac:dyDescent="0.35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4.5" x14ac:dyDescent="0.35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4.5" x14ac:dyDescent="0.35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4.5" x14ac:dyDescent="0.35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4.5" x14ac:dyDescent="0.35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4.5" x14ac:dyDescent="0.35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4.5" x14ac:dyDescent="0.35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4.5" x14ac:dyDescent="0.35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4.5" x14ac:dyDescent="0.35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4.5" x14ac:dyDescent="0.35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4.5" x14ac:dyDescent="0.35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4.5" x14ac:dyDescent="0.35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4.5" x14ac:dyDescent="0.35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4.5" x14ac:dyDescent="0.35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4.5" x14ac:dyDescent="0.35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4.5" x14ac:dyDescent="0.35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4.5" x14ac:dyDescent="0.35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4.5" x14ac:dyDescent="0.35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4.5" x14ac:dyDescent="0.35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4.5" x14ac:dyDescent="0.35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4.5" x14ac:dyDescent="0.35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4.5" x14ac:dyDescent="0.35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4.5" x14ac:dyDescent="0.35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4.5" x14ac:dyDescent="0.35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4.5" x14ac:dyDescent="0.35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4.5" x14ac:dyDescent="0.35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4.5" x14ac:dyDescent="0.35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4.5" x14ac:dyDescent="0.35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4.5" x14ac:dyDescent="0.35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4.5" x14ac:dyDescent="0.35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4.5" x14ac:dyDescent="0.35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4.5" x14ac:dyDescent="0.35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4.5" x14ac:dyDescent="0.35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4.5" x14ac:dyDescent="0.35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4.5" x14ac:dyDescent="0.35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4.5" x14ac:dyDescent="0.35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4.5" x14ac:dyDescent="0.35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4.5" x14ac:dyDescent="0.35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4.5" x14ac:dyDescent="0.35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4.5" x14ac:dyDescent="0.35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4.5" x14ac:dyDescent="0.35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4.5" x14ac:dyDescent="0.35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4.5" x14ac:dyDescent="0.35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4.5" x14ac:dyDescent="0.35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4.5" x14ac:dyDescent="0.35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4.5" x14ac:dyDescent="0.35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4.5" x14ac:dyDescent="0.35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4.5" x14ac:dyDescent="0.35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4.5" x14ac:dyDescent="0.35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4.5" x14ac:dyDescent="0.35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4.5" x14ac:dyDescent="0.35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4.5" x14ac:dyDescent="0.35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4.5" x14ac:dyDescent="0.35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4.5" x14ac:dyDescent="0.35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4.5" x14ac:dyDescent="0.35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4.5" x14ac:dyDescent="0.35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4.5" x14ac:dyDescent="0.35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4.5" x14ac:dyDescent="0.35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4.5" x14ac:dyDescent="0.35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4.5" x14ac:dyDescent="0.35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4.5" x14ac:dyDescent="0.35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4.5" x14ac:dyDescent="0.35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4.5" x14ac:dyDescent="0.35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4.5" x14ac:dyDescent="0.35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4.5" x14ac:dyDescent="0.35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4.5" x14ac:dyDescent="0.35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4.5" x14ac:dyDescent="0.35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4.5" x14ac:dyDescent="0.35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4.5" x14ac:dyDescent="0.35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4.5" x14ac:dyDescent="0.35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4.5" x14ac:dyDescent="0.35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4.5" x14ac:dyDescent="0.35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4.5" x14ac:dyDescent="0.35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4.5" x14ac:dyDescent="0.35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4.5" x14ac:dyDescent="0.35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4.5" x14ac:dyDescent="0.35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4.5" x14ac:dyDescent="0.35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4.5" x14ac:dyDescent="0.35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4.5" x14ac:dyDescent="0.35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4.5" x14ac:dyDescent="0.35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4.5" x14ac:dyDescent="0.35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4.5" x14ac:dyDescent="0.35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4.5" x14ac:dyDescent="0.35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4.5" x14ac:dyDescent="0.35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4.5" x14ac:dyDescent="0.35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4.5" x14ac:dyDescent="0.35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4.5" x14ac:dyDescent="0.35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4.5" x14ac:dyDescent="0.35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4.5" x14ac:dyDescent="0.35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4.5" x14ac:dyDescent="0.35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4.5" x14ac:dyDescent="0.35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4.5" x14ac:dyDescent="0.35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4.5" x14ac:dyDescent="0.35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4.5" x14ac:dyDescent="0.35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4.5" x14ac:dyDescent="0.35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4.5" x14ac:dyDescent="0.35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4.5" x14ac:dyDescent="0.35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4.5" x14ac:dyDescent="0.35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4.5" x14ac:dyDescent="0.35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4.5" x14ac:dyDescent="0.35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4.5" x14ac:dyDescent="0.35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4.5" x14ac:dyDescent="0.35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4.5" x14ac:dyDescent="0.35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4.5" x14ac:dyDescent="0.35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4.5" x14ac:dyDescent="0.35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4.5" x14ac:dyDescent="0.35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4.5" x14ac:dyDescent="0.35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4.5" x14ac:dyDescent="0.35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4.5" x14ac:dyDescent="0.35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4.5" x14ac:dyDescent="0.35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4.5" x14ac:dyDescent="0.35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4.5" x14ac:dyDescent="0.35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4.5" x14ac:dyDescent="0.35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4.5" x14ac:dyDescent="0.35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4.5" x14ac:dyDescent="0.35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4.5" x14ac:dyDescent="0.35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4.5" x14ac:dyDescent="0.35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4.5" x14ac:dyDescent="0.35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4.5" x14ac:dyDescent="0.35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4.5" x14ac:dyDescent="0.35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4.5" x14ac:dyDescent="0.35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4.5" x14ac:dyDescent="0.35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4.5" x14ac:dyDescent="0.35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4.5" x14ac:dyDescent="0.35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4.5" x14ac:dyDescent="0.35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4.5" x14ac:dyDescent="0.35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4.5" x14ac:dyDescent="0.35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4.5" x14ac:dyDescent="0.35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4.5" x14ac:dyDescent="0.35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4.5" x14ac:dyDescent="0.35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4.5" x14ac:dyDescent="0.35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4.5" x14ac:dyDescent="0.35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4.5" x14ac:dyDescent="0.35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4.5" x14ac:dyDescent="0.35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4.5" x14ac:dyDescent="0.35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4.5" x14ac:dyDescent="0.35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4.5" x14ac:dyDescent="0.35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4.5" x14ac:dyDescent="0.35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4.5" x14ac:dyDescent="0.35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4.5" x14ac:dyDescent="0.35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4.5" x14ac:dyDescent="0.35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4.5" x14ac:dyDescent="0.35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4.5" x14ac:dyDescent="0.35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4.5" x14ac:dyDescent="0.35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4.5" x14ac:dyDescent="0.35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4.5" x14ac:dyDescent="0.35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4.5" x14ac:dyDescent="0.35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4.5" x14ac:dyDescent="0.35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4.5" x14ac:dyDescent="0.35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4.5" x14ac:dyDescent="0.35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4.5" x14ac:dyDescent="0.35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4.5" x14ac:dyDescent="0.35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4.5" x14ac:dyDescent="0.35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4.5" x14ac:dyDescent="0.35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4.5" x14ac:dyDescent="0.35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4.5" x14ac:dyDescent="0.35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4.5" x14ac:dyDescent="0.35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4.5" x14ac:dyDescent="0.35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4.5" x14ac:dyDescent="0.35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4.5" x14ac:dyDescent="0.35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4.5" x14ac:dyDescent="0.35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4.5" x14ac:dyDescent="0.35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4.5" x14ac:dyDescent="0.35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4.5" x14ac:dyDescent="0.35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4.5" x14ac:dyDescent="0.35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4.5" x14ac:dyDescent="0.35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4.5" x14ac:dyDescent="0.35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4.5" x14ac:dyDescent="0.35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4.5" x14ac:dyDescent="0.35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4.5" x14ac:dyDescent="0.35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4.5" x14ac:dyDescent="0.35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4.5" x14ac:dyDescent="0.35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4.5" x14ac:dyDescent="0.35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4.5" x14ac:dyDescent="0.35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4.5" x14ac:dyDescent="0.35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4.5" x14ac:dyDescent="0.35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4.5" x14ac:dyDescent="0.35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4.5" x14ac:dyDescent="0.35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4.5" x14ac:dyDescent="0.35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4.5" x14ac:dyDescent="0.35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4.5" x14ac:dyDescent="0.35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4.5" x14ac:dyDescent="0.35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4.5" x14ac:dyDescent="0.35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4.5" x14ac:dyDescent="0.35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4.5" x14ac:dyDescent="0.35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4.5" x14ac:dyDescent="0.35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4.5" x14ac:dyDescent="0.35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4.5" x14ac:dyDescent="0.35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4.5" x14ac:dyDescent="0.35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4.5" x14ac:dyDescent="0.35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4.5" x14ac:dyDescent="0.35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4.5" x14ac:dyDescent="0.35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4.5" x14ac:dyDescent="0.35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4.5" x14ac:dyDescent="0.35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4.5" x14ac:dyDescent="0.35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4.5" x14ac:dyDescent="0.35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4.5" x14ac:dyDescent="0.35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4.5" x14ac:dyDescent="0.35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4.5" x14ac:dyDescent="0.35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4.5" x14ac:dyDescent="0.35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4.5" x14ac:dyDescent="0.35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4.5" x14ac:dyDescent="0.35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4.5" x14ac:dyDescent="0.35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4.5" x14ac:dyDescent="0.35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4.5" x14ac:dyDescent="0.35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4.5" x14ac:dyDescent="0.35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4.5" x14ac:dyDescent="0.35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4.5" x14ac:dyDescent="0.35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4.5" x14ac:dyDescent="0.35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4.5" x14ac:dyDescent="0.35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4.5" x14ac:dyDescent="0.35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4.5" x14ac:dyDescent="0.35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4.5" x14ac:dyDescent="0.35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4.5" x14ac:dyDescent="0.35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4.5" x14ac:dyDescent="0.35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4.5" x14ac:dyDescent="0.35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4.5" x14ac:dyDescent="0.35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4.5" x14ac:dyDescent="0.35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4.5" x14ac:dyDescent="0.35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4.5" x14ac:dyDescent="0.35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4.5" x14ac:dyDescent="0.35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4.5" x14ac:dyDescent="0.35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4.5" x14ac:dyDescent="0.35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4.5" x14ac:dyDescent="0.35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4.5" x14ac:dyDescent="0.35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4.5" x14ac:dyDescent="0.35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4.5" x14ac:dyDescent="0.35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4.5" x14ac:dyDescent="0.35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4.5" x14ac:dyDescent="0.35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4.5" x14ac:dyDescent="0.35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4.5" x14ac:dyDescent="0.35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4.5" x14ac:dyDescent="0.35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4.5" x14ac:dyDescent="0.35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4.5" x14ac:dyDescent="0.35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4.5" x14ac:dyDescent="0.35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4.5" x14ac:dyDescent="0.35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4.5" x14ac:dyDescent="0.35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4.5" x14ac:dyDescent="0.35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4.5" x14ac:dyDescent="0.35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4.5" x14ac:dyDescent="0.35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4.5" x14ac:dyDescent="0.35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4.5" x14ac:dyDescent="0.35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4.5" x14ac:dyDescent="0.35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4.5" x14ac:dyDescent="0.35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4.5" x14ac:dyDescent="0.35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4.5" x14ac:dyDescent="0.35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4.5" x14ac:dyDescent="0.35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4.5" x14ac:dyDescent="0.35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4.5" x14ac:dyDescent="0.35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4.5" x14ac:dyDescent="0.35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4.5" x14ac:dyDescent="0.35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4.5" x14ac:dyDescent="0.35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4.5" x14ac:dyDescent="0.35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4.5" x14ac:dyDescent="0.35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4.5" x14ac:dyDescent="0.35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4.5" x14ac:dyDescent="0.35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4.5" x14ac:dyDescent="0.35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4.5" x14ac:dyDescent="0.35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4.5" x14ac:dyDescent="0.35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4.5" x14ac:dyDescent="0.35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4.5" x14ac:dyDescent="0.35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4.5" x14ac:dyDescent="0.35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4.5" x14ac:dyDescent="0.35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4.5" x14ac:dyDescent="0.35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0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114:I114"/>
    <mergeCell ref="H115:I115"/>
    <mergeCell ref="H124:I124"/>
    <mergeCell ref="H165:I165"/>
    <mergeCell ref="K168:L168"/>
    <mergeCell ref="K170:L170"/>
    <mergeCell ref="K171:L171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defaultColWidth="14.453125" defaultRowHeight="15.75" customHeight="1" x14ac:dyDescent="0.25"/>
  <cols>
    <col min="8" max="8" width="44.7265625" customWidth="1"/>
    <col min="9" max="9" width="46.1796875" customWidth="1"/>
    <col min="10" max="10" width="12.54296875" customWidth="1"/>
    <col min="11" max="11" width="295.453125" customWidth="1"/>
  </cols>
  <sheetData>
    <row r="1" spans="1:20" ht="15.75" customHeight="1" x14ac:dyDescent="0.35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55000000000000004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1" max="1" width="7.81640625" bestFit="1" customWidth="1"/>
    <col min="8" max="8" width="44.7265625" customWidth="1"/>
    <col min="9" max="9" width="9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defaultColWidth="14.453125" defaultRowHeight="15.75" customHeight="1" x14ac:dyDescent="0.25"/>
  <cols>
    <col min="8" max="8" width="44.7265625" customWidth="1"/>
    <col min="9" max="9" width="9.453125" customWidth="1"/>
    <col min="10" max="10" width="30.453125" customWidth="1"/>
  </cols>
  <sheetData>
    <row r="1" spans="1:19" ht="14.5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2.5" x14ac:dyDescent="0.2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2.5" x14ac:dyDescent="0.2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2.5" x14ac:dyDescent="0.2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2.5" x14ac:dyDescent="0.2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2.5" x14ac:dyDescent="0.2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2.5" x14ac:dyDescent="0.2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2.5" x14ac:dyDescent="0.2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2.5" x14ac:dyDescent="0.2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2.5" x14ac:dyDescent="0.2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2.5" x14ac:dyDescent="0.2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2.5" x14ac:dyDescent="0.2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34.54296875" bestFit="1" customWidth="1"/>
    <col min="9" max="9" width="49.26953125" customWidth="1"/>
    <col min="10" max="10" width="9.453125" customWidth="1"/>
    <col min="11" max="11" width="30.453125" customWidth="1"/>
  </cols>
  <sheetData>
    <row r="1" spans="1:20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.5" x14ac:dyDescent="0.55000000000000004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3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5" x14ac:dyDescent="0.25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5" x14ac:dyDescent="0.2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5" x14ac:dyDescent="0.2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5" x14ac:dyDescent="0.2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5" x14ac:dyDescent="0.2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5" x14ac:dyDescent="0.2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5" x14ac:dyDescent="0.2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5" x14ac:dyDescent="0.2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5" x14ac:dyDescent="0.2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5" x14ac:dyDescent="0.2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5" x14ac:dyDescent="0.2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5" x14ac:dyDescent="0.2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5" x14ac:dyDescent="0.2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5" x14ac:dyDescent="0.2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5" x14ac:dyDescent="0.2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5" x14ac:dyDescent="0.2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5" x14ac:dyDescent="0.2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5" x14ac:dyDescent="0.2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5" x14ac:dyDescent="0.2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5" x14ac:dyDescent="0.2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5" x14ac:dyDescent="0.2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5" x14ac:dyDescent="0.2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5" x14ac:dyDescent="0.2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5" x14ac:dyDescent="0.2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5" x14ac:dyDescent="0.2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5" x14ac:dyDescent="0.2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5" x14ac:dyDescent="0.2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5" x14ac:dyDescent="0.2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5" x14ac:dyDescent="0.2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5" x14ac:dyDescent="0.2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5" x14ac:dyDescent="0.2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5" x14ac:dyDescent="0.2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5" x14ac:dyDescent="0.2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5" x14ac:dyDescent="0.2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5" x14ac:dyDescent="0.2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5" x14ac:dyDescent="0.2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5" x14ac:dyDescent="0.2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5" x14ac:dyDescent="0.2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5" x14ac:dyDescent="0.2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5" x14ac:dyDescent="0.2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5" x14ac:dyDescent="0.2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5" x14ac:dyDescent="0.2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5" x14ac:dyDescent="0.2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5" x14ac:dyDescent="0.2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5" x14ac:dyDescent="0.2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2.5" x14ac:dyDescent="0.2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2.5" x14ac:dyDescent="0.2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2.5" x14ac:dyDescent="0.2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2.5" x14ac:dyDescent="0.2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2.5" x14ac:dyDescent="0.2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2.5" x14ac:dyDescent="0.2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2.5" x14ac:dyDescent="0.2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2.5" x14ac:dyDescent="0.2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2.5" x14ac:dyDescent="0.2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2.5" x14ac:dyDescent="0.2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2.5" x14ac:dyDescent="0.2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2.5" x14ac:dyDescent="0.2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2.5" x14ac:dyDescent="0.2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2.5" x14ac:dyDescent="0.2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2.5" x14ac:dyDescent="0.2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2.5" x14ac:dyDescent="0.2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2.5" x14ac:dyDescent="0.2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2.5" x14ac:dyDescent="0.2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2.5" x14ac:dyDescent="0.2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2.5" x14ac:dyDescent="0.2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2.5" x14ac:dyDescent="0.2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2.5" x14ac:dyDescent="0.2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2.5" x14ac:dyDescent="0.2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2.5" x14ac:dyDescent="0.2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2.5" x14ac:dyDescent="0.2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2.5" x14ac:dyDescent="0.2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2.5" x14ac:dyDescent="0.2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2.5" x14ac:dyDescent="0.2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2.5" x14ac:dyDescent="0.2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2.5" x14ac:dyDescent="0.2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2.5" x14ac:dyDescent="0.2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2.5" x14ac:dyDescent="0.2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2.5" x14ac:dyDescent="0.2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2.5" x14ac:dyDescent="0.2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2.5" x14ac:dyDescent="0.2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2.5" x14ac:dyDescent="0.2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2.5" x14ac:dyDescent="0.2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2.5" x14ac:dyDescent="0.2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2.5" x14ac:dyDescent="0.2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2.5" x14ac:dyDescent="0.2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2.5" x14ac:dyDescent="0.2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2.5" x14ac:dyDescent="0.2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2.5" x14ac:dyDescent="0.2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2.5" x14ac:dyDescent="0.2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2.5" x14ac:dyDescent="0.2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2.5" x14ac:dyDescent="0.2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2.5" x14ac:dyDescent="0.2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2.5" x14ac:dyDescent="0.2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2.5" x14ac:dyDescent="0.2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2.5" x14ac:dyDescent="0.2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2.5" x14ac:dyDescent="0.2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2.5" x14ac:dyDescent="0.2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2.5" x14ac:dyDescent="0.2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2.5" x14ac:dyDescent="0.2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2.5" x14ac:dyDescent="0.2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2.5" x14ac:dyDescent="0.2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2.5" x14ac:dyDescent="0.2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2.5" x14ac:dyDescent="0.2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2.5" x14ac:dyDescent="0.2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2.5" x14ac:dyDescent="0.2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2.5" x14ac:dyDescent="0.2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2.5" x14ac:dyDescent="0.2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2.5" x14ac:dyDescent="0.2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2.5" x14ac:dyDescent="0.2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2.5" x14ac:dyDescent="0.2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2.5" x14ac:dyDescent="0.2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2.5" x14ac:dyDescent="0.2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2.5" x14ac:dyDescent="0.2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2.5" x14ac:dyDescent="0.2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2.5" x14ac:dyDescent="0.2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2.5" x14ac:dyDescent="0.2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2.5" x14ac:dyDescent="0.2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2.5" x14ac:dyDescent="0.2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2.5" x14ac:dyDescent="0.2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2.5" x14ac:dyDescent="0.2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2.5" x14ac:dyDescent="0.2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2.5" x14ac:dyDescent="0.2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2.5" x14ac:dyDescent="0.2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2.5" x14ac:dyDescent="0.2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2.5" x14ac:dyDescent="0.2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2.5" x14ac:dyDescent="0.2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2.5" x14ac:dyDescent="0.2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2.5" x14ac:dyDescent="0.2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2.5" x14ac:dyDescent="0.2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2.5" x14ac:dyDescent="0.2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2.5" x14ac:dyDescent="0.2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2.5" x14ac:dyDescent="0.2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2.5" x14ac:dyDescent="0.2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2.5" x14ac:dyDescent="0.2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2.5" x14ac:dyDescent="0.2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2.5" x14ac:dyDescent="0.2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2.5" x14ac:dyDescent="0.2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2.5" x14ac:dyDescent="0.2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2.5" x14ac:dyDescent="0.2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2.5" x14ac:dyDescent="0.2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2.5" x14ac:dyDescent="0.2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2.5" x14ac:dyDescent="0.2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2.5" x14ac:dyDescent="0.2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2.5" x14ac:dyDescent="0.2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2.5" x14ac:dyDescent="0.2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2.5" x14ac:dyDescent="0.2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2.5" x14ac:dyDescent="0.2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2.5" x14ac:dyDescent="0.2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2.5" x14ac:dyDescent="0.2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2.5" x14ac:dyDescent="0.2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2.5" x14ac:dyDescent="0.2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2.5" x14ac:dyDescent="0.2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2.5" x14ac:dyDescent="0.2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2.5" x14ac:dyDescent="0.2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2.5" x14ac:dyDescent="0.2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2.5" x14ac:dyDescent="0.2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2.5" x14ac:dyDescent="0.2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2.5" x14ac:dyDescent="0.2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2.5" x14ac:dyDescent="0.2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2.5" x14ac:dyDescent="0.2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2.5" x14ac:dyDescent="0.2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2.5" x14ac:dyDescent="0.2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2.5" x14ac:dyDescent="0.2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2.5" x14ac:dyDescent="0.2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2.5" x14ac:dyDescent="0.2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2.5" x14ac:dyDescent="0.2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2.5" x14ac:dyDescent="0.2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2.5" x14ac:dyDescent="0.2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2.5" x14ac:dyDescent="0.2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2.5" x14ac:dyDescent="0.2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2.5" x14ac:dyDescent="0.2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2.5" x14ac:dyDescent="0.2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2.5" x14ac:dyDescent="0.2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2.5" x14ac:dyDescent="0.2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2.5" x14ac:dyDescent="0.2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2.5" x14ac:dyDescent="0.2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2.5" x14ac:dyDescent="0.2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2.5" x14ac:dyDescent="0.2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2.5" x14ac:dyDescent="0.2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2.5" x14ac:dyDescent="0.2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2.5" x14ac:dyDescent="0.2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2.5" x14ac:dyDescent="0.2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2.5" x14ac:dyDescent="0.2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2.5" x14ac:dyDescent="0.2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2.5" x14ac:dyDescent="0.2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2.5" x14ac:dyDescent="0.2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2.5" x14ac:dyDescent="0.2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2.5" x14ac:dyDescent="0.2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2.5" x14ac:dyDescent="0.2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2.5" x14ac:dyDescent="0.2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2.5" x14ac:dyDescent="0.2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2.5" x14ac:dyDescent="0.2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2.5" x14ac:dyDescent="0.2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2.5" x14ac:dyDescent="0.2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2.5" x14ac:dyDescent="0.2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2.5" x14ac:dyDescent="0.2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2.5" x14ac:dyDescent="0.2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2.5" x14ac:dyDescent="0.2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2.5" x14ac:dyDescent="0.2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2.5" x14ac:dyDescent="0.2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2.5" x14ac:dyDescent="0.2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2.5" x14ac:dyDescent="0.2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2.5" x14ac:dyDescent="0.2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2.5" x14ac:dyDescent="0.2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2.5" x14ac:dyDescent="0.2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2.5" x14ac:dyDescent="0.2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2.5" x14ac:dyDescent="0.2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2.5" x14ac:dyDescent="0.2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2.5" x14ac:dyDescent="0.2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2.5" x14ac:dyDescent="0.2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2.5" x14ac:dyDescent="0.2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2.5" x14ac:dyDescent="0.2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2.5" x14ac:dyDescent="0.2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2.5" x14ac:dyDescent="0.2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2.5" x14ac:dyDescent="0.2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2.5" x14ac:dyDescent="0.2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2.5" x14ac:dyDescent="0.2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2.5" x14ac:dyDescent="0.2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2.5" x14ac:dyDescent="0.2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2.5" x14ac:dyDescent="0.2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2.5" x14ac:dyDescent="0.2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2.5" x14ac:dyDescent="0.2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2.5" x14ac:dyDescent="0.2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2.5" x14ac:dyDescent="0.2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2.5" x14ac:dyDescent="0.2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2.5" x14ac:dyDescent="0.2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2.5" x14ac:dyDescent="0.2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2.5" x14ac:dyDescent="0.2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2.5" x14ac:dyDescent="0.2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2.5" x14ac:dyDescent="0.2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2.5" x14ac:dyDescent="0.2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2.5" x14ac:dyDescent="0.2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2.5" x14ac:dyDescent="0.2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2.5" x14ac:dyDescent="0.2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2.5" x14ac:dyDescent="0.2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2.5" x14ac:dyDescent="0.2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2.5" x14ac:dyDescent="0.2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2.5" x14ac:dyDescent="0.2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2.5" x14ac:dyDescent="0.2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2.5" x14ac:dyDescent="0.2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2.5" x14ac:dyDescent="0.2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2.5" x14ac:dyDescent="0.2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2.5" x14ac:dyDescent="0.2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2.5" x14ac:dyDescent="0.2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2.5" x14ac:dyDescent="0.2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2.5" x14ac:dyDescent="0.2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2.5" x14ac:dyDescent="0.2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2.5" x14ac:dyDescent="0.2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2.5" x14ac:dyDescent="0.2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2.5" x14ac:dyDescent="0.2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2.5" x14ac:dyDescent="0.2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2.5" x14ac:dyDescent="0.2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2.5" x14ac:dyDescent="0.2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2.5" x14ac:dyDescent="0.2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2.5" x14ac:dyDescent="0.2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2.5" x14ac:dyDescent="0.2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2.5" x14ac:dyDescent="0.2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2.5" x14ac:dyDescent="0.2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2.5" x14ac:dyDescent="0.2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2.5" x14ac:dyDescent="0.2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2.5" x14ac:dyDescent="0.2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2.5" x14ac:dyDescent="0.2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2.5" x14ac:dyDescent="0.2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2.5" x14ac:dyDescent="0.2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2.5" x14ac:dyDescent="0.2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2.5" x14ac:dyDescent="0.2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2.5" x14ac:dyDescent="0.2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2.5" x14ac:dyDescent="0.2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2.5" x14ac:dyDescent="0.2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2.5" x14ac:dyDescent="0.2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2.5" x14ac:dyDescent="0.2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2.5" x14ac:dyDescent="0.2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2.5" x14ac:dyDescent="0.2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2.5" x14ac:dyDescent="0.2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2.5" x14ac:dyDescent="0.2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2.5" x14ac:dyDescent="0.2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2.5" x14ac:dyDescent="0.2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2.5" x14ac:dyDescent="0.2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2.5" x14ac:dyDescent="0.2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2.5" x14ac:dyDescent="0.2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2.5" x14ac:dyDescent="0.2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2.5" x14ac:dyDescent="0.2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2.5" x14ac:dyDescent="0.2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2.5" x14ac:dyDescent="0.2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2.5" x14ac:dyDescent="0.2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2.5" x14ac:dyDescent="0.2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2.5" x14ac:dyDescent="0.2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2.5" x14ac:dyDescent="0.2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2.5" x14ac:dyDescent="0.2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2.5" x14ac:dyDescent="0.2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2.5" x14ac:dyDescent="0.2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2.5" x14ac:dyDescent="0.2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2.5" x14ac:dyDescent="0.2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2.5" x14ac:dyDescent="0.2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2.5" x14ac:dyDescent="0.2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2.5" x14ac:dyDescent="0.2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2.5" x14ac:dyDescent="0.2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2.5" x14ac:dyDescent="0.2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2.5" x14ac:dyDescent="0.2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2.5" x14ac:dyDescent="0.2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2.5" x14ac:dyDescent="0.2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2.5" x14ac:dyDescent="0.2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2.5" x14ac:dyDescent="0.2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2.5" x14ac:dyDescent="0.2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2.5" x14ac:dyDescent="0.2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2.5" x14ac:dyDescent="0.2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2.5" x14ac:dyDescent="0.2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2.5" x14ac:dyDescent="0.2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2.5" x14ac:dyDescent="0.2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2.5" x14ac:dyDescent="0.2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2.5" x14ac:dyDescent="0.2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2.5" x14ac:dyDescent="0.2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2.5" x14ac:dyDescent="0.2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2.5" x14ac:dyDescent="0.2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2.5" x14ac:dyDescent="0.2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2.5" x14ac:dyDescent="0.2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2.5" x14ac:dyDescent="0.2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2.5" x14ac:dyDescent="0.2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2.5" x14ac:dyDescent="0.2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2.5" x14ac:dyDescent="0.2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2.5" x14ac:dyDescent="0.2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2.5" x14ac:dyDescent="0.2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2.5" x14ac:dyDescent="0.2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2.5" x14ac:dyDescent="0.2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2.5" x14ac:dyDescent="0.2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2.5" x14ac:dyDescent="0.2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2.5" x14ac:dyDescent="0.2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2.5" x14ac:dyDescent="0.2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2.5" x14ac:dyDescent="0.2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2.5" x14ac:dyDescent="0.2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2.5" x14ac:dyDescent="0.2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2.5" x14ac:dyDescent="0.2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2.5" x14ac:dyDescent="0.2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2.5" x14ac:dyDescent="0.2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2.5" x14ac:dyDescent="0.2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2.5" x14ac:dyDescent="0.2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2.5" x14ac:dyDescent="0.2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2.5" x14ac:dyDescent="0.2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2.5" x14ac:dyDescent="0.2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2.5" x14ac:dyDescent="0.2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2.5" x14ac:dyDescent="0.2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2.5" x14ac:dyDescent="0.2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2.5" x14ac:dyDescent="0.2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2.5" x14ac:dyDescent="0.2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2.5" x14ac:dyDescent="0.2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2.5" x14ac:dyDescent="0.2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2.5" x14ac:dyDescent="0.2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2.5" x14ac:dyDescent="0.2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2.5" x14ac:dyDescent="0.2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2.5" x14ac:dyDescent="0.2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2.5" x14ac:dyDescent="0.2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2.5" x14ac:dyDescent="0.2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2.5" x14ac:dyDescent="0.2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2.5" x14ac:dyDescent="0.2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2.5" x14ac:dyDescent="0.2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2.5" x14ac:dyDescent="0.2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2.5" x14ac:dyDescent="0.2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2.5" x14ac:dyDescent="0.2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2.5" x14ac:dyDescent="0.2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2.5" x14ac:dyDescent="0.2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2.5" x14ac:dyDescent="0.2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2.5" x14ac:dyDescent="0.2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2.5" x14ac:dyDescent="0.2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2.5" x14ac:dyDescent="0.2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2.5" x14ac:dyDescent="0.2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2.5" x14ac:dyDescent="0.2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2.5" x14ac:dyDescent="0.2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2.5" x14ac:dyDescent="0.2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2.5" x14ac:dyDescent="0.2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2.5" x14ac:dyDescent="0.2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2.5" x14ac:dyDescent="0.2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2.5" x14ac:dyDescent="0.2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2.5" x14ac:dyDescent="0.2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2.5" x14ac:dyDescent="0.2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2.5" x14ac:dyDescent="0.2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2.5" x14ac:dyDescent="0.2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2.5" x14ac:dyDescent="0.2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2.5" x14ac:dyDescent="0.2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2.5" x14ac:dyDescent="0.2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2.5" x14ac:dyDescent="0.2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2.5" x14ac:dyDescent="0.2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2.5" x14ac:dyDescent="0.2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2.5" x14ac:dyDescent="0.2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2.5" x14ac:dyDescent="0.2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2.5" x14ac:dyDescent="0.2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2.5" x14ac:dyDescent="0.2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2.5" x14ac:dyDescent="0.2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2.5" x14ac:dyDescent="0.2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2.5" x14ac:dyDescent="0.2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2.5" x14ac:dyDescent="0.2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2.5" x14ac:dyDescent="0.2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2.5" x14ac:dyDescent="0.2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2.5" x14ac:dyDescent="0.2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2.5" x14ac:dyDescent="0.2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2.5" x14ac:dyDescent="0.2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2.5" x14ac:dyDescent="0.2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2.5" x14ac:dyDescent="0.2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2.5" x14ac:dyDescent="0.2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2.5" x14ac:dyDescent="0.2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2.5" x14ac:dyDescent="0.2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2.5" x14ac:dyDescent="0.2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2.5" x14ac:dyDescent="0.2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2.5" x14ac:dyDescent="0.2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2.5" x14ac:dyDescent="0.2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2.5" x14ac:dyDescent="0.2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2.5" x14ac:dyDescent="0.2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2.5" x14ac:dyDescent="0.2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2.5" x14ac:dyDescent="0.2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2.5" x14ac:dyDescent="0.2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2.5" x14ac:dyDescent="0.2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2.5" x14ac:dyDescent="0.2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2.5" x14ac:dyDescent="0.2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2.5" x14ac:dyDescent="0.2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2.5" x14ac:dyDescent="0.2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2.5" x14ac:dyDescent="0.2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2.5" x14ac:dyDescent="0.2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2.5" x14ac:dyDescent="0.2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2.5" x14ac:dyDescent="0.2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2.5" x14ac:dyDescent="0.2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2.5" x14ac:dyDescent="0.2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2.5" x14ac:dyDescent="0.2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2.5" x14ac:dyDescent="0.2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2.5" x14ac:dyDescent="0.2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2.5" x14ac:dyDescent="0.2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2.5" x14ac:dyDescent="0.2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2.5" x14ac:dyDescent="0.2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2.5" x14ac:dyDescent="0.2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2.5" x14ac:dyDescent="0.2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2.5" x14ac:dyDescent="0.2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2.5" x14ac:dyDescent="0.2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2.5" x14ac:dyDescent="0.2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2.5" x14ac:dyDescent="0.2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2.5" x14ac:dyDescent="0.2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2.5" x14ac:dyDescent="0.2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2.5" x14ac:dyDescent="0.2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2.5" x14ac:dyDescent="0.2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2.5" x14ac:dyDescent="0.2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2.5" x14ac:dyDescent="0.2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2.5" x14ac:dyDescent="0.2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2.5" x14ac:dyDescent="0.2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2.5" x14ac:dyDescent="0.2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2.5" x14ac:dyDescent="0.2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2.5" x14ac:dyDescent="0.2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2.5" x14ac:dyDescent="0.2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2.5" x14ac:dyDescent="0.2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2.5" x14ac:dyDescent="0.2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2.5" x14ac:dyDescent="0.2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2.5" x14ac:dyDescent="0.2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2.5" x14ac:dyDescent="0.2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2.5" x14ac:dyDescent="0.2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2.5" x14ac:dyDescent="0.2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2.5" x14ac:dyDescent="0.2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2.5" x14ac:dyDescent="0.2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2.5" x14ac:dyDescent="0.2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2.5" x14ac:dyDescent="0.2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2.5" x14ac:dyDescent="0.2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2.5" x14ac:dyDescent="0.2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2.5" x14ac:dyDescent="0.2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2.5" x14ac:dyDescent="0.2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2.5" x14ac:dyDescent="0.2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2.5" x14ac:dyDescent="0.2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2.5" x14ac:dyDescent="0.2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2.5" x14ac:dyDescent="0.2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2.5" x14ac:dyDescent="0.2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2.5" x14ac:dyDescent="0.2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2.5" x14ac:dyDescent="0.2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2.5" x14ac:dyDescent="0.2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2.5" x14ac:dyDescent="0.2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2.5" x14ac:dyDescent="0.2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2.5" x14ac:dyDescent="0.2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2.5" x14ac:dyDescent="0.2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2.5" x14ac:dyDescent="0.2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2.5" x14ac:dyDescent="0.2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2.5" x14ac:dyDescent="0.2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2.5" x14ac:dyDescent="0.2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2.5" x14ac:dyDescent="0.2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2.5" x14ac:dyDescent="0.2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2.5" x14ac:dyDescent="0.2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2.5" x14ac:dyDescent="0.2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2.5" x14ac:dyDescent="0.2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2.5" x14ac:dyDescent="0.2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2.5" x14ac:dyDescent="0.2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2.5" x14ac:dyDescent="0.2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2.5" x14ac:dyDescent="0.2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2.5" x14ac:dyDescent="0.2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2.5" x14ac:dyDescent="0.2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2.5" x14ac:dyDescent="0.2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2.5" x14ac:dyDescent="0.2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2.5" x14ac:dyDescent="0.2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2.5" x14ac:dyDescent="0.2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2.5" x14ac:dyDescent="0.2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2.5" x14ac:dyDescent="0.2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2.5" x14ac:dyDescent="0.2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2.5" x14ac:dyDescent="0.2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2.5" x14ac:dyDescent="0.2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2.5" x14ac:dyDescent="0.2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2.5" x14ac:dyDescent="0.2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2.5" x14ac:dyDescent="0.2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2.5" x14ac:dyDescent="0.2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2.5" x14ac:dyDescent="0.2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2.5" x14ac:dyDescent="0.2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2.5" x14ac:dyDescent="0.2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2.5" x14ac:dyDescent="0.2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2.5" x14ac:dyDescent="0.2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2.5" x14ac:dyDescent="0.2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2.5" x14ac:dyDescent="0.2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2.5" x14ac:dyDescent="0.2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2.5" x14ac:dyDescent="0.2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2.5" x14ac:dyDescent="0.2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2.5" x14ac:dyDescent="0.2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2.5" x14ac:dyDescent="0.2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2.5" x14ac:dyDescent="0.2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2.5" x14ac:dyDescent="0.2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2.5" x14ac:dyDescent="0.2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2.5" x14ac:dyDescent="0.2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2.5" x14ac:dyDescent="0.2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2.5" x14ac:dyDescent="0.2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2.5" x14ac:dyDescent="0.2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2.5" x14ac:dyDescent="0.2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2.5" x14ac:dyDescent="0.2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2.5" x14ac:dyDescent="0.2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2.5" x14ac:dyDescent="0.2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2.5" x14ac:dyDescent="0.2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2.5" x14ac:dyDescent="0.2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2.5" x14ac:dyDescent="0.2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2.5" x14ac:dyDescent="0.2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2.5" x14ac:dyDescent="0.2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2.5" x14ac:dyDescent="0.2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2.5" x14ac:dyDescent="0.2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2.5" x14ac:dyDescent="0.2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2.5" x14ac:dyDescent="0.2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2.5" x14ac:dyDescent="0.2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2.5" x14ac:dyDescent="0.2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2.5" x14ac:dyDescent="0.2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2.5" x14ac:dyDescent="0.2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2.5" x14ac:dyDescent="0.2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2.5" x14ac:dyDescent="0.2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2.5" x14ac:dyDescent="0.2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2.5" x14ac:dyDescent="0.2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2.5" x14ac:dyDescent="0.2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2.5" x14ac:dyDescent="0.2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5" x14ac:dyDescent="0.2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5" x14ac:dyDescent="0.2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5" x14ac:dyDescent="0.2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5" x14ac:dyDescent="0.2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5" x14ac:dyDescent="0.2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5" x14ac:dyDescent="0.2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5" x14ac:dyDescent="0.2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5" x14ac:dyDescent="0.2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5" x14ac:dyDescent="0.2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5" x14ac:dyDescent="0.2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5" x14ac:dyDescent="0.2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5" x14ac:dyDescent="0.2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5" x14ac:dyDescent="0.2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5" x14ac:dyDescent="0.2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5" x14ac:dyDescent="0.2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5" x14ac:dyDescent="0.2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5" x14ac:dyDescent="0.2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5" x14ac:dyDescent="0.2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5" x14ac:dyDescent="0.2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5" x14ac:dyDescent="0.2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5" x14ac:dyDescent="0.2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5" x14ac:dyDescent="0.2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5" x14ac:dyDescent="0.2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5" x14ac:dyDescent="0.2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5" x14ac:dyDescent="0.2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5" x14ac:dyDescent="0.2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5" x14ac:dyDescent="0.2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5" x14ac:dyDescent="0.2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5" x14ac:dyDescent="0.2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5" x14ac:dyDescent="0.2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5" x14ac:dyDescent="0.2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5" x14ac:dyDescent="0.2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5" x14ac:dyDescent="0.2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5" x14ac:dyDescent="0.2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5" x14ac:dyDescent="0.2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5" x14ac:dyDescent="0.2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5" x14ac:dyDescent="0.2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5" x14ac:dyDescent="0.2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5" x14ac:dyDescent="0.2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5" x14ac:dyDescent="0.2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5" x14ac:dyDescent="0.2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5" x14ac:dyDescent="0.2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5" x14ac:dyDescent="0.2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5" x14ac:dyDescent="0.2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5" x14ac:dyDescent="0.2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5" x14ac:dyDescent="0.2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5" x14ac:dyDescent="0.2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5" x14ac:dyDescent="0.2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5" x14ac:dyDescent="0.2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5" x14ac:dyDescent="0.2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5" x14ac:dyDescent="0.2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5" x14ac:dyDescent="0.2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5" x14ac:dyDescent="0.2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5" x14ac:dyDescent="0.2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5" x14ac:dyDescent="0.2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5" x14ac:dyDescent="0.2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5" x14ac:dyDescent="0.2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5" x14ac:dyDescent="0.2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5" x14ac:dyDescent="0.2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5" x14ac:dyDescent="0.2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5" x14ac:dyDescent="0.2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5" x14ac:dyDescent="0.2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5" x14ac:dyDescent="0.2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5" x14ac:dyDescent="0.2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5" x14ac:dyDescent="0.2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5" x14ac:dyDescent="0.2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5" x14ac:dyDescent="0.2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5" x14ac:dyDescent="0.2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5" x14ac:dyDescent="0.2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5" x14ac:dyDescent="0.2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5" x14ac:dyDescent="0.2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5" x14ac:dyDescent="0.2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5" x14ac:dyDescent="0.2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5" x14ac:dyDescent="0.2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5" x14ac:dyDescent="0.2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5" x14ac:dyDescent="0.2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5" x14ac:dyDescent="0.2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5" x14ac:dyDescent="0.2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5" x14ac:dyDescent="0.2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5" x14ac:dyDescent="0.2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5" x14ac:dyDescent="0.2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5" x14ac:dyDescent="0.2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5" x14ac:dyDescent="0.2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5" x14ac:dyDescent="0.2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5" x14ac:dyDescent="0.2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5" x14ac:dyDescent="0.2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5" x14ac:dyDescent="0.2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5" x14ac:dyDescent="0.2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5" x14ac:dyDescent="0.2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5" x14ac:dyDescent="0.2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5" x14ac:dyDescent="0.2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5" x14ac:dyDescent="0.2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5" x14ac:dyDescent="0.2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5" x14ac:dyDescent="0.2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5" x14ac:dyDescent="0.2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5" x14ac:dyDescent="0.2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5" x14ac:dyDescent="0.2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5" x14ac:dyDescent="0.2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5" x14ac:dyDescent="0.2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5" x14ac:dyDescent="0.2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5" x14ac:dyDescent="0.2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5" x14ac:dyDescent="0.2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5" x14ac:dyDescent="0.2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5" x14ac:dyDescent="0.2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5" x14ac:dyDescent="0.2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5" x14ac:dyDescent="0.2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5" x14ac:dyDescent="0.2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5" x14ac:dyDescent="0.2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5" x14ac:dyDescent="0.2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5" x14ac:dyDescent="0.2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5" x14ac:dyDescent="0.2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5" x14ac:dyDescent="0.2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5" x14ac:dyDescent="0.2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5" x14ac:dyDescent="0.2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5" x14ac:dyDescent="0.2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5" x14ac:dyDescent="0.2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5" x14ac:dyDescent="0.2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5" x14ac:dyDescent="0.2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5" x14ac:dyDescent="0.2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5" x14ac:dyDescent="0.2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5" x14ac:dyDescent="0.2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5" x14ac:dyDescent="0.2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5" x14ac:dyDescent="0.2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5" x14ac:dyDescent="0.2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5" x14ac:dyDescent="0.2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5" x14ac:dyDescent="0.2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5" x14ac:dyDescent="0.2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5" x14ac:dyDescent="0.2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5" x14ac:dyDescent="0.2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5" x14ac:dyDescent="0.2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5" x14ac:dyDescent="0.2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5" x14ac:dyDescent="0.2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5" x14ac:dyDescent="0.2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5" x14ac:dyDescent="0.2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5" x14ac:dyDescent="0.2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5" x14ac:dyDescent="0.2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5" x14ac:dyDescent="0.2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5" x14ac:dyDescent="0.2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5" x14ac:dyDescent="0.2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5" x14ac:dyDescent="0.2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5" x14ac:dyDescent="0.2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5" x14ac:dyDescent="0.2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5" x14ac:dyDescent="0.2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5" x14ac:dyDescent="0.2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5" x14ac:dyDescent="0.2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5" x14ac:dyDescent="0.2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5" x14ac:dyDescent="0.2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5" x14ac:dyDescent="0.2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5" x14ac:dyDescent="0.2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5" x14ac:dyDescent="0.2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5" x14ac:dyDescent="0.2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5" x14ac:dyDescent="0.2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5" x14ac:dyDescent="0.2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5" x14ac:dyDescent="0.2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5" x14ac:dyDescent="0.2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5" x14ac:dyDescent="0.2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5" x14ac:dyDescent="0.2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5" x14ac:dyDescent="0.2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5" x14ac:dyDescent="0.2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5" x14ac:dyDescent="0.2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5" x14ac:dyDescent="0.2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5" x14ac:dyDescent="0.2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5" x14ac:dyDescent="0.2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5" x14ac:dyDescent="0.2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5" x14ac:dyDescent="0.2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5" x14ac:dyDescent="0.2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5" x14ac:dyDescent="0.2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5" x14ac:dyDescent="0.2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5" x14ac:dyDescent="0.2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5" x14ac:dyDescent="0.2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5" x14ac:dyDescent="0.2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5" x14ac:dyDescent="0.2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5" x14ac:dyDescent="0.2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5" x14ac:dyDescent="0.2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5" x14ac:dyDescent="0.2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5" x14ac:dyDescent="0.2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5" x14ac:dyDescent="0.2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5" x14ac:dyDescent="0.2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5" x14ac:dyDescent="0.2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5" x14ac:dyDescent="0.2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5" x14ac:dyDescent="0.2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5" x14ac:dyDescent="0.2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5" x14ac:dyDescent="0.2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5" x14ac:dyDescent="0.2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5" x14ac:dyDescent="0.2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5" x14ac:dyDescent="0.2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5" x14ac:dyDescent="0.2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5" x14ac:dyDescent="0.2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5" x14ac:dyDescent="0.2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5" x14ac:dyDescent="0.2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5" x14ac:dyDescent="0.2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5" x14ac:dyDescent="0.2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5" x14ac:dyDescent="0.2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5" x14ac:dyDescent="0.2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5" x14ac:dyDescent="0.2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5" x14ac:dyDescent="0.2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5" x14ac:dyDescent="0.2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5" x14ac:dyDescent="0.2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5" x14ac:dyDescent="0.2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5" x14ac:dyDescent="0.2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5" x14ac:dyDescent="0.2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5" x14ac:dyDescent="0.2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5" x14ac:dyDescent="0.2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5" x14ac:dyDescent="0.2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5" x14ac:dyDescent="0.2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5" x14ac:dyDescent="0.2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5" x14ac:dyDescent="0.2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5" x14ac:dyDescent="0.2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5" x14ac:dyDescent="0.2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5" x14ac:dyDescent="0.2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5" x14ac:dyDescent="0.2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5" x14ac:dyDescent="0.2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5" x14ac:dyDescent="0.2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5" x14ac:dyDescent="0.2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5" x14ac:dyDescent="0.2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5" x14ac:dyDescent="0.2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5" x14ac:dyDescent="0.2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5" x14ac:dyDescent="0.2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5" x14ac:dyDescent="0.2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5" x14ac:dyDescent="0.2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5" x14ac:dyDescent="0.2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5" x14ac:dyDescent="0.2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5" x14ac:dyDescent="0.2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5" x14ac:dyDescent="0.2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5" x14ac:dyDescent="0.2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5" x14ac:dyDescent="0.2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5" x14ac:dyDescent="0.2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5" x14ac:dyDescent="0.2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5" x14ac:dyDescent="0.2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5" x14ac:dyDescent="0.2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5" x14ac:dyDescent="0.2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5" x14ac:dyDescent="0.2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5" x14ac:dyDescent="0.2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5" x14ac:dyDescent="0.2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5" x14ac:dyDescent="0.2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5" x14ac:dyDescent="0.2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5" x14ac:dyDescent="0.2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5" x14ac:dyDescent="0.2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5" x14ac:dyDescent="0.2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5" x14ac:dyDescent="0.2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5" x14ac:dyDescent="0.2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5" x14ac:dyDescent="0.2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5" x14ac:dyDescent="0.2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5" x14ac:dyDescent="0.2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5" x14ac:dyDescent="0.2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5" x14ac:dyDescent="0.2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5" x14ac:dyDescent="0.2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5" x14ac:dyDescent="0.2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5" x14ac:dyDescent="0.2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5" x14ac:dyDescent="0.2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5" x14ac:dyDescent="0.2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5" x14ac:dyDescent="0.2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5" x14ac:dyDescent="0.2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5" x14ac:dyDescent="0.2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5" x14ac:dyDescent="0.2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5" x14ac:dyDescent="0.2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5" x14ac:dyDescent="0.2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5" x14ac:dyDescent="0.2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5" x14ac:dyDescent="0.2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5" x14ac:dyDescent="0.2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5" x14ac:dyDescent="0.2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5" x14ac:dyDescent="0.2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5" x14ac:dyDescent="0.2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5" x14ac:dyDescent="0.2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5" x14ac:dyDescent="0.2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5" x14ac:dyDescent="0.2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5" x14ac:dyDescent="0.2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5" x14ac:dyDescent="0.2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5" x14ac:dyDescent="0.2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5" x14ac:dyDescent="0.2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5" x14ac:dyDescent="0.2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5" x14ac:dyDescent="0.2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5" x14ac:dyDescent="0.2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5" x14ac:dyDescent="0.2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5" x14ac:dyDescent="0.2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5" x14ac:dyDescent="0.2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5" x14ac:dyDescent="0.2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5" x14ac:dyDescent="0.2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5" x14ac:dyDescent="0.2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5" x14ac:dyDescent="0.2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5" x14ac:dyDescent="0.2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5" x14ac:dyDescent="0.2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5" x14ac:dyDescent="0.2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5" x14ac:dyDescent="0.2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5" x14ac:dyDescent="0.2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5" x14ac:dyDescent="0.2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5" x14ac:dyDescent="0.2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5" x14ac:dyDescent="0.2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5" x14ac:dyDescent="0.2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5" x14ac:dyDescent="0.2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5" x14ac:dyDescent="0.2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5" x14ac:dyDescent="0.2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5" x14ac:dyDescent="0.2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5" x14ac:dyDescent="0.2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5" x14ac:dyDescent="0.2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5" x14ac:dyDescent="0.2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5" x14ac:dyDescent="0.2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5" x14ac:dyDescent="0.2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5" x14ac:dyDescent="0.2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5" x14ac:dyDescent="0.2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5" x14ac:dyDescent="0.2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5" x14ac:dyDescent="0.2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5" x14ac:dyDescent="0.2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5" x14ac:dyDescent="0.2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5" x14ac:dyDescent="0.2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5" x14ac:dyDescent="0.2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5" x14ac:dyDescent="0.2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5" x14ac:dyDescent="0.2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5" x14ac:dyDescent="0.2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5" x14ac:dyDescent="0.2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5" x14ac:dyDescent="0.2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5" x14ac:dyDescent="0.2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5" x14ac:dyDescent="0.2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5" x14ac:dyDescent="0.2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5" x14ac:dyDescent="0.2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5" x14ac:dyDescent="0.2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5" x14ac:dyDescent="0.2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5" x14ac:dyDescent="0.2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5" x14ac:dyDescent="0.2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5" x14ac:dyDescent="0.2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5" x14ac:dyDescent="0.2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5" x14ac:dyDescent="0.2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5" x14ac:dyDescent="0.2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5" x14ac:dyDescent="0.2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5" x14ac:dyDescent="0.2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5" x14ac:dyDescent="0.2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5" x14ac:dyDescent="0.2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5" x14ac:dyDescent="0.2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5" x14ac:dyDescent="0.2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5" x14ac:dyDescent="0.2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5" x14ac:dyDescent="0.2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5" x14ac:dyDescent="0.2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5" x14ac:dyDescent="0.2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5" x14ac:dyDescent="0.2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5" x14ac:dyDescent="0.2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5" x14ac:dyDescent="0.2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5" x14ac:dyDescent="0.2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5" x14ac:dyDescent="0.2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5" x14ac:dyDescent="0.2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5" x14ac:dyDescent="0.2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5" x14ac:dyDescent="0.2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5" x14ac:dyDescent="0.2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5" x14ac:dyDescent="0.2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5" x14ac:dyDescent="0.2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5" x14ac:dyDescent="0.2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5" x14ac:dyDescent="0.2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5" x14ac:dyDescent="0.2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5" x14ac:dyDescent="0.2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5" x14ac:dyDescent="0.2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5" x14ac:dyDescent="0.2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5" x14ac:dyDescent="0.2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5" x14ac:dyDescent="0.2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5" x14ac:dyDescent="0.2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5" x14ac:dyDescent="0.2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5" x14ac:dyDescent="0.2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5" x14ac:dyDescent="0.2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5" x14ac:dyDescent="0.2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5" x14ac:dyDescent="0.2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5" x14ac:dyDescent="0.2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5" x14ac:dyDescent="0.2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5" x14ac:dyDescent="0.2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5" x14ac:dyDescent="0.2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5" x14ac:dyDescent="0.2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5" x14ac:dyDescent="0.2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5" x14ac:dyDescent="0.2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5" x14ac:dyDescent="0.2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5" x14ac:dyDescent="0.2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5" x14ac:dyDescent="0.2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5" x14ac:dyDescent="0.2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5" x14ac:dyDescent="0.2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5" x14ac:dyDescent="0.2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5" x14ac:dyDescent="0.2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5" x14ac:dyDescent="0.2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5" x14ac:dyDescent="0.2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5" x14ac:dyDescent="0.2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5" x14ac:dyDescent="0.2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5" x14ac:dyDescent="0.2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5" x14ac:dyDescent="0.2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5" x14ac:dyDescent="0.2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5" x14ac:dyDescent="0.2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5" x14ac:dyDescent="0.2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5" x14ac:dyDescent="0.2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5" x14ac:dyDescent="0.2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5" x14ac:dyDescent="0.2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5" x14ac:dyDescent="0.2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5" x14ac:dyDescent="0.2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5" x14ac:dyDescent="0.2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5" x14ac:dyDescent="0.2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5" x14ac:dyDescent="0.2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5" x14ac:dyDescent="0.2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5" x14ac:dyDescent="0.2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5" x14ac:dyDescent="0.2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5" x14ac:dyDescent="0.2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5" x14ac:dyDescent="0.2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5" x14ac:dyDescent="0.2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5" x14ac:dyDescent="0.2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5" x14ac:dyDescent="0.2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5" x14ac:dyDescent="0.2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5" x14ac:dyDescent="0.2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5" x14ac:dyDescent="0.2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5" x14ac:dyDescent="0.2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5" x14ac:dyDescent="0.2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5" x14ac:dyDescent="0.2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5" x14ac:dyDescent="0.2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5" x14ac:dyDescent="0.2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5" x14ac:dyDescent="0.2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5" x14ac:dyDescent="0.2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5" x14ac:dyDescent="0.2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5" x14ac:dyDescent="0.2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5" x14ac:dyDescent="0.2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5" x14ac:dyDescent="0.2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5" x14ac:dyDescent="0.2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5" x14ac:dyDescent="0.2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5" x14ac:dyDescent="0.2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5" x14ac:dyDescent="0.2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5" x14ac:dyDescent="0.2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5" x14ac:dyDescent="0.2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5" x14ac:dyDescent="0.2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5" x14ac:dyDescent="0.2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5" x14ac:dyDescent="0.2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5" x14ac:dyDescent="0.2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5" x14ac:dyDescent="0.2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5" x14ac:dyDescent="0.2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5" x14ac:dyDescent="0.2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5" x14ac:dyDescent="0.2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5" x14ac:dyDescent="0.2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5" x14ac:dyDescent="0.2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5" x14ac:dyDescent="0.2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5" x14ac:dyDescent="0.2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5" x14ac:dyDescent="0.2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5" x14ac:dyDescent="0.2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5" x14ac:dyDescent="0.2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5" x14ac:dyDescent="0.2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5" x14ac:dyDescent="0.2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5" x14ac:dyDescent="0.2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5" x14ac:dyDescent="0.2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5" x14ac:dyDescent="0.2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5" x14ac:dyDescent="0.2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5" x14ac:dyDescent="0.2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5" x14ac:dyDescent="0.2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5" x14ac:dyDescent="0.2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5" x14ac:dyDescent="0.2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5" x14ac:dyDescent="0.2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5" x14ac:dyDescent="0.2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5" x14ac:dyDescent="0.2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5" x14ac:dyDescent="0.2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5" x14ac:dyDescent="0.2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5" x14ac:dyDescent="0.2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5" x14ac:dyDescent="0.2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5" x14ac:dyDescent="0.2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5" x14ac:dyDescent="0.2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5" x14ac:dyDescent="0.2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5" x14ac:dyDescent="0.2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5" x14ac:dyDescent="0.2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5" x14ac:dyDescent="0.2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5" x14ac:dyDescent="0.2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5" x14ac:dyDescent="0.2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5" x14ac:dyDescent="0.2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1" max="1" width="7.81640625" bestFit="1" customWidth="1"/>
    <col min="8" max="8" width="71.54296875" customWidth="1"/>
    <col min="9" max="9" width="9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5" x14ac:dyDescent="0.2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5" x14ac:dyDescent="0.2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5" x14ac:dyDescent="0.2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5" x14ac:dyDescent="0.2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5" x14ac:dyDescent="0.2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5" x14ac:dyDescent="0.2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5" x14ac:dyDescent="0.2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2.5" x14ac:dyDescent="0.2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2.5" x14ac:dyDescent="0.2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2.5" x14ac:dyDescent="0.2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2.5" x14ac:dyDescent="0.2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2.5" x14ac:dyDescent="0.2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defaultColWidth="14.453125" defaultRowHeight="15.75" customHeight="1" x14ac:dyDescent="0.25"/>
  <cols>
    <col min="8" max="8" width="42.7265625" style="34" bestFit="1" customWidth="1"/>
    <col min="9" max="9" width="30.81640625" customWidth="1"/>
    <col min="10" max="10" width="9.453125" customWidth="1"/>
    <col min="11" max="11" width="30.453125" customWidth="1"/>
  </cols>
  <sheetData>
    <row r="1" spans="1:20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.5" x14ac:dyDescent="0.55000000000000004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2.5" x14ac:dyDescent="0.2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2.5" x14ac:dyDescent="0.2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2.5" x14ac:dyDescent="0.2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2.5" x14ac:dyDescent="0.2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2.5" x14ac:dyDescent="0.2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2.5" x14ac:dyDescent="0.2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2.5" x14ac:dyDescent="0.2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2.5" x14ac:dyDescent="0.2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2.5" x14ac:dyDescent="0.2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2.5" x14ac:dyDescent="0.2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2.5" x14ac:dyDescent="0.2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2.5" x14ac:dyDescent="0.2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2.5" x14ac:dyDescent="0.2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2.5" x14ac:dyDescent="0.2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2.5" x14ac:dyDescent="0.2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2.5" x14ac:dyDescent="0.2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2.5" x14ac:dyDescent="0.2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2.5" x14ac:dyDescent="0.2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2.5" x14ac:dyDescent="0.2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2.5" x14ac:dyDescent="0.2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2.5" x14ac:dyDescent="0.2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2.5" x14ac:dyDescent="0.2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2021-10-14T19:49:06Z</dcterms:modified>
</cp:coreProperties>
</file>