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malourdestyambao/Desktop/"/>
    </mc:Choice>
  </mc:AlternateContent>
  <xr:revisionPtr revIDLastSave="0" documentId="8_{BAFB784D-0407-E240-ACF4-261D3FF2E276}" xr6:coauthVersionLast="36" xr6:coauthVersionMax="36" xr10:uidLastSave="{00000000-0000-0000-0000-000000000000}"/>
  <bookViews>
    <workbookView xWindow="3600" yWindow="4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8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<sst xmlns="http://schemas.openxmlformats.org/spreadsheetml/2006/main" count="447" uniqueCount="115">
  <si>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</si>
  <si>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</si>
  <si>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</si>
  <si>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</si>
  <si>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</si>
  <si>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</si>
  <si>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</si>
  <si>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</si>
  <si>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</si>
  <si>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</si>
  <si>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</si>
  <si>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</si>
  <si>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</si>
  <si>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</si>
  <si>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</si>
  <si>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</si>
  <si>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</si>
  <si>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</si>
  <si>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</si>
  <si>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</si>
  <si>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</si>
  <si>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</si>
  <si>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</si>
  <si>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</si>
  <si>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</si>
  <si>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</si>
  <si>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</si>
  <si>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</si>
  <si>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</si>
  <si>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</si>
  <si>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</si>
  <si>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</si>
  <si>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</si>
  <si>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</si>
  <si>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</si>
  <si>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</si>
  <si>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mmc.registry</t>
  </si>
  <si>
    <t>New</t>
  </si>
  <si>
    <t>Male</t>
  </si>
  <si>
    <t>28/11/2018</t>
  </si>
  <si>
    <t>B. Lower Respiratory Tract</t>
  </si>
  <si>
    <t>1. Pneumonia, community acquired- (PCAP A, B, C or D)</t>
  </si>
  <si>
    <t>J18</t>
  </si>
  <si>
    <t>Pediatric Community Acquired Pneumonia C</t>
  </si>
  <si>
    <t>Old</t>
  </si>
  <si>
    <t>29/08/2021</t>
  </si>
  <si>
    <t>B. Pulmonary Hypertension</t>
  </si>
  <si>
    <t>I27.2</t>
  </si>
  <si>
    <t>Pulmonary Hypertension</t>
  </si>
  <si>
    <t>Pediatric Community Acquired Pneumonia D</t>
  </si>
  <si>
    <t>UO7.1</t>
  </si>
  <si>
    <t>COVID Pneumonia, moderate risk</t>
  </si>
  <si>
    <t>17/10/2021</t>
  </si>
  <si>
    <t>P22</t>
  </si>
  <si>
    <t>Hyaline Membrane Disease</t>
  </si>
  <si>
    <t>P23</t>
  </si>
  <si>
    <t>Neonatal Pneumonia</t>
  </si>
  <si>
    <t>Female</t>
  </si>
  <si>
    <t>27/09/2021</t>
  </si>
  <si>
    <t>Neonatal pneumonia</t>
  </si>
  <si>
    <t>28/09/2021</t>
  </si>
  <si>
    <t>P22.1</t>
  </si>
  <si>
    <t>Transient Tachypnea of the Newborn</t>
  </si>
  <si>
    <t>26/09/2021</t>
  </si>
  <si>
    <t>P29.3</t>
  </si>
  <si>
    <t>P24</t>
  </si>
  <si>
    <t>Meconium Aspiration Syndrome</t>
  </si>
  <si>
    <t>23/09/2021</t>
  </si>
  <si>
    <t>P27.1</t>
  </si>
  <si>
    <t>Bronchopulmonary Dysplasia</t>
  </si>
  <si>
    <t>17/01/2018</t>
  </si>
  <si>
    <t>9. Extrapulmonary Tuberculosis</t>
  </si>
  <si>
    <t>A19</t>
  </si>
  <si>
    <t>Disseminated Tuberculosis</t>
  </si>
  <si>
    <t>27/06/2009</t>
  </si>
  <si>
    <t>A. Pleural effusion</t>
  </si>
  <si>
    <t>2. Non- Infectious</t>
  </si>
  <si>
    <t>J91</t>
  </si>
  <si>
    <t>Pleural Effusion (Nephrotic Syndrome)</t>
  </si>
  <si>
    <t>13/10/2006</t>
  </si>
  <si>
    <t>Pediatric Community Acquired Pneumonia A</t>
  </si>
  <si>
    <t>19/09/2019</t>
  </si>
  <si>
    <t>Pediatric Community Acquired Pneumonia B</t>
  </si>
  <si>
    <t>28/06/2009</t>
  </si>
  <si>
    <t>17/12/2013</t>
  </si>
  <si>
    <t>8 Pulmonary Tuberculosis (Exposure, Latent TB infection, TB Disease)</t>
  </si>
  <si>
    <t>A15</t>
  </si>
  <si>
    <t>TB Disease</t>
  </si>
  <si>
    <t>15/08/2021</t>
  </si>
  <si>
    <t>20/11/2018</t>
  </si>
  <si>
    <t>A. Bronchial Asthma</t>
  </si>
  <si>
    <t>J45</t>
  </si>
  <si>
    <t>Bronchial Asthma in Moderate Exacerbation</t>
  </si>
  <si>
    <t>20/06/2020</t>
  </si>
  <si>
    <t>A. Upper Respiratory Tract</t>
  </si>
  <si>
    <t>J21</t>
  </si>
  <si>
    <t>Bronchiolitis</t>
  </si>
  <si>
    <t>15/03/2019</t>
  </si>
  <si>
    <t>19/10/2021</t>
  </si>
  <si>
    <t>E. Other diseases not specified</t>
  </si>
  <si>
    <t>J47</t>
  </si>
  <si>
    <t>Bronchiectasis</t>
  </si>
  <si>
    <t>15/09/2017</t>
  </si>
  <si>
    <t>COVID Pneumonia, moderate</t>
  </si>
  <si>
    <t>14/03/2021</t>
  </si>
  <si>
    <t>15/04/2020</t>
  </si>
  <si>
    <t>16/06/2015</t>
  </si>
  <si>
    <t>27/08/2021</t>
  </si>
  <si>
    <t>Pneumonia, moderate risk</t>
  </si>
  <si>
    <t>J39</t>
  </si>
  <si>
    <t>Retropharyngeal Abscess</t>
  </si>
  <si>
    <t>24/09/2007</t>
  </si>
  <si>
    <t>A15.6</t>
  </si>
  <si>
    <t>October</t>
  </si>
  <si>
    <t>MMC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</si>
</sst>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5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8" fillId="2" borderId="1" xfId="0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113</v>
      </c>
      <c r="C5" s="43" t="s">
        <v>26</v>
      </c>
      <c r="D5" s="51">
        <v>2021</v>
      </c>
      <c r="E5" s="51"/>
      <c r="F5" s="43" t="s">
        <v>27</v>
      </c>
      <c r="G5" s="64" t="s">
        <v>114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37</v>
      </c>
      <c r="C8" s="50"/>
      <c r="D8" s="55">
        <f>COUNTIFS('Data Sheet'!$D:$D,"New")</f>
        <v>33</v>
      </c>
      <c r="E8" s="56"/>
      <c r="F8" s="59">
        <f>COUNTIF('Data Sheet'!$D:$D,"Old")</f>
        <v>4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21</v>
      </c>
      <c r="C12" s="50"/>
      <c r="D12" s="50"/>
      <c r="E12" s="50">
        <f>COUNTIF('Data Sheet'!$E:$E,"Female")</f>
        <v>16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e">
        <f ca="1">_xlfn.CONCAT("I. Congenital Malformations of the Respiratory Tract: 
",COUNTIF('Data Sheet'!$H:$H,"I. Congenital Malformations of the Respiratory Tract"))</f>
        <v>#NAME?</v>
      </c>
      <c r="C16" s="47" t="e">
        <f ca="1">_xlfn.CONCAT("New Cases: 
",COUNTIFS('Data Sheet'!$H:$H,"I. Congenital Malformations of the Respiratory Tract",'Data Sheet'!$D:$D,"New"))</f>
        <v>#NAME?</v>
      </c>
      <c r="D16" s="47"/>
      <c r="E16" s="48" t="e">
        <f ca="1">_xlfn.CONCAT("VI. Non-infectious Disorders of the Respiratory Tract: 
",COUNTIF('Data Sheet'!$H:$H,"VI. Non-infectious Disorders of the Respiratory Tract"))</f>
        <v>#NAME?</v>
      </c>
      <c r="F16" s="47" t="e">
        <f ca="1">_xlfn.CONCAT("New Cases: 
",COUNTIFS('Data Sheet'!$H:$H,"VI. Non-infectious Disorders of the Respiratory Tract",'Data Sheet'!$D:$D,"New"))</f>
        <v>#NAME?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e">
        <f ca="1">_xlfn.CONCAT("Old Cases: 
",COUNTIFS('Data Sheet'!$H:$H,"I. Congenital Malformations of the Respiratory Tract",'Data Sheet'!$D:$D,"Old"))</f>
        <v>#NAME?</v>
      </c>
      <c r="D17" s="47"/>
      <c r="E17" s="48"/>
      <c r="F17" s="47" t="e">
        <f ca="1">_xlfn.CONCAT("Old Cases: 
",COUNTIFS('Data Sheet'!$H:$H,"VI. Non-infectious Disorders of the Respiratory Tract",'Data Sheet'!$D:$D,"Old"))</f>
        <v>#NAME?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e">
        <f ca="1">_xlfn.CONCAT("II. Respiratory Disorders of the Newborn: 
",COUNTIF('Data Sheet'!$H:$H,"II. Respiratory Disorders of the Newborn"))</f>
        <v>#NAME?</v>
      </c>
      <c r="C18" s="47" t="e">
        <f ca="1">_xlfn.CONCAT("New Cases: 
",COUNTIFS('Data Sheet'!$H:$H,"II. Respiratory Disorders of the Newborn",'Data Sheet'!$D:$D,"New"))</f>
        <v>#NAME?</v>
      </c>
      <c r="D18" s="47"/>
      <c r="E18" s="48" t="e">
        <f ca="1">_xlfn.CONCAT("VII. Other Diseases with Prominent Respiratory Component: 
",COUNTIF('Data Sheet'!$H:$H,"VII. Other Diseases with Prominent Respiratory Component"))</f>
        <v>#NAME?</v>
      </c>
      <c r="F18" s="47" t="e">
        <f ca="1">_xlfn.CONCAT("New Cases: 
",COUNTIFS('Data Sheet'!$H:$H,"VII. Other Diseases with Prominent Respiratory Component",'Data Sheet'!$D:$D,"New"))</f>
        <v>#NAME?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e">
        <f ca="1">_xlfn.CONCAT("Old Cases: 
",COUNTIFS('Data Sheet'!$H:$H,"II. Respiratory Disorders of the Newborn",'Data Sheet'!$D:$D,"Old"))</f>
        <v>#NAME?</v>
      </c>
      <c r="D19" s="47"/>
      <c r="E19" s="48"/>
      <c r="F19" s="47" t="e">
        <f ca="1">_xlfn.CONCAT("Old Cases: 
",COUNTIFS('Data Sheet'!$H:$H,"VII. Other Diseases with Prominent Respiratory Component",'Data Sheet'!$D:$D,"Old"))</f>
        <v>#NAME?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e">
        <f ca="1">_xlfn.CONCAT("III. Bronchopulmonary Dysplasia: 
",COUNTIF('Data Sheet'!$H:$H,"III. Bronchopulmonary Dysplasia"))</f>
        <v>#NAME?</v>
      </c>
      <c r="C20" s="47" t="e">
        <f>_xlfn.CONCAT("New Cases: 
",COUNTIFS('[1]Data Sheet'!$H:$H,"III. Bronchopulmonary Dysplasia",'[1]Data Sheet'!$D:$D,"New"))</f>
        <v>#VALUE!</v>
      </c>
      <c r="D20" s="47"/>
      <c r="E20" s="48" t="e">
        <f ca="1">_xlfn.CONCAT("VIII. Disorders of the Respiratory Tract due to Trauma: 
",COUNTIF('Data Sheet'!$H:$H,"VIII. Disorders of the Respiratory Tract due to Trauma"))</f>
        <v>#NAME?</v>
      </c>
      <c r="F20" s="47" t="e">
        <f ca="1">_xlfn.CONCAT("New Cases: 
",COUNTIFS('Data Sheet'!$H:$H,"VIII. Disorders of the Respiratory Tract due to Trauma",'Data Sheet'!$D:$D,"New"))</f>
        <v>#NAME?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e">
        <f ca="1">_xlfn.CONCAT("Old Cases: 
",COUNTIFS('Data Sheet'!$H:$H,"VIII. Disorders of the Respiratory Tract due to Trauma",'Data Sheet'!$D:$D,"Old"))</f>
        <v>#NAME?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e">
        <f ca="1">_xlfn.CONCAT("IV. Infections of the Respiratory Tract: 
",COUNTIF('Data Sheet'!$H:$H,"IV. Infections of the Respiratory Tract"))</f>
        <v>#NAME?</v>
      </c>
      <c r="C22" s="47" t="e">
        <f ca="1">_xlfn.CONCAT("New Cases: 
",COUNTIFS('Data Sheet'!$H:$H,"IV. Infections of the Respiratory Tract",'Data Sheet'!$D:$D,"New"))</f>
        <v>#NAME?</v>
      </c>
      <c r="D22" s="47"/>
      <c r="E22" s="48" t="e">
        <f ca="1">_xlfn.CONCAT("IX. Airways Disease: 
",COUNTIF('Data Sheet'!$H:$H,"IX. Airways Disease"))</f>
        <v>#NAME?</v>
      </c>
      <c r="F22" s="47" t="e">
        <f ca="1">_xlfn.CONCAT("New Cases: 
",COUNTIFS('Data Sheet'!$H:$H,"IX. Airways Disease",'Data Sheet'!$D:$D,"New"))</f>
        <v>#NAME?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e">
        <f ca="1">_xlfn.CONCAT("Old Cases: 
",COUNTIFS('Data Sheet'!$H:$H,"IV. Infections of the Respiratory Tract",'Data Sheet'!$D:$D,"Old"))</f>
        <v>#NAME?</v>
      </c>
      <c r="D23" s="47"/>
      <c r="E23" s="48"/>
      <c r="F23" s="47" t="e">
        <f ca="1">_xlfn.CONCAT("Old Cases: 
",COUNTIFS('Data Sheet'!$H:$H,"IX. Airways Disease",'Data Sheet'!$D:$D,"Old"))</f>
        <v>#NAME?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e">
        <f ca="1">_xlfn.CONCAT("V. Pleural Diseases: 
",COUNTIF('Data Sheet'!$H:$H,"V. Pleural Diseases"))</f>
        <v>#NAME?</v>
      </c>
      <c r="C24" s="47" t="e">
        <f ca="1">_xlfn.CONCAT("New Cases: 
",COUNTIFS('Data Sheet'!$H:$H,"V. Pleural Diseases",'Data Sheet'!$D:$D,"New"))</f>
        <v>#NAME?</v>
      </c>
      <c r="D24" s="47"/>
      <c r="E24" s="48" t="e">
        <f ca="1">_xlfn.CONCAT("X. Others Diseases: 
",COUNTIF('Data Sheet'!$H:$H,"X. Others Diseases"))</f>
        <v>#NAME?</v>
      </c>
      <c r="F24" s="47" t="e">
        <f ca="1">_xlfn.CONCAT("New Cases: 
",COUNTIFS('Data Sheet'!$H:$H,"X. Others Diseases",'Data Sheet'!$D:$D,"New"))</f>
        <v>#NAME?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e">
        <f ca="1">_xlfn.CONCAT("Old Cases: 
",COUNTIFS('Data Sheet'!$H:$H,"V. Pleural Diseases",'Data Sheet'!$D:$D,"Old"))</f>
        <v>#NAME?</v>
      </c>
      <c r="D25" s="47"/>
      <c r="E25" s="48"/>
      <c r="F25" s="47" t="e">
        <f ca="1">_xlfn.CONCAT("Old Cases: 
",COUNTIFS('Data Sheet'!$H:$H,"X. Others Diseases",'Data Sheet'!$D:$D,"Old"))</f>
        <v>#NAME?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:T38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15.75" customHeight="1" x14ac:dyDescent="0.2">
      <c r="A2" s="14">
        <v>10348</v>
      </c>
      <c r="B2" s="15">
        <v>44450</v>
      </c>
      <c r="C2" s="14" t="s">
        <v>36</v>
      </c>
      <c r="D2" s="14" t="s">
        <v>37</v>
      </c>
      <c r="E2" s="14" t="s">
        <v>38</v>
      </c>
      <c r="F2" s="14" t="s">
        <v>39</v>
      </c>
      <c r="G2" s="14">
        <v>2</v>
      </c>
      <c r="H2" s="14" t="s">
        <v>9</v>
      </c>
      <c r="I2" s="14"/>
      <c r="J2" s="14" t="s">
        <v>40</v>
      </c>
      <c r="K2" s="14" t="s">
        <v>41</v>
      </c>
      <c r="L2" s="14"/>
      <c r="M2" s="14"/>
      <c r="N2" s="14"/>
      <c r="O2" s="14"/>
      <c r="P2" s="14"/>
      <c r="Q2" s="14"/>
      <c r="R2" s="14"/>
      <c r="S2" s="14" t="s">
        <v>42</v>
      </c>
      <c r="T2" s="14" t="s">
        <v>43</v>
      </c>
    </row>
    <row r="3" spans="1:20" ht="15.75" customHeight="1" x14ac:dyDescent="0.2">
      <c r="A3" s="14">
        <v>10347</v>
      </c>
      <c r="B3" s="15">
        <v>44450</v>
      </c>
      <c r="C3" s="14" t="s">
        <v>36</v>
      </c>
      <c r="D3" s="14" t="s">
        <v>44</v>
      </c>
      <c r="E3" s="14" t="s">
        <v>38</v>
      </c>
      <c r="F3" s="14" t="s">
        <v>45</v>
      </c>
      <c r="G3" s="14">
        <v>0</v>
      </c>
      <c r="H3" s="14" t="s">
        <v>15</v>
      </c>
      <c r="I3" s="14"/>
      <c r="J3" s="14"/>
      <c r="K3" s="14"/>
      <c r="L3" s="14"/>
      <c r="M3" s="14"/>
      <c r="N3" s="14"/>
      <c r="O3" s="14"/>
      <c r="P3" s="14" t="s">
        <v>46</v>
      </c>
      <c r="Q3" s="14"/>
      <c r="R3" s="14"/>
      <c r="S3" s="14" t="s">
        <v>47</v>
      </c>
      <c r="T3" s="14" t="s">
        <v>48</v>
      </c>
    </row>
    <row r="4" spans="1:20" ht="15.75" customHeight="1" x14ac:dyDescent="0.2">
      <c r="A4" s="14">
        <v>10346</v>
      </c>
      <c r="B4" s="15">
        <v>44450</v>
      </c>
      <c r="C4" s="14" t="s">
        <v>36</v>
      </c>
      <c r="D4" s="14" t="s">
        <v>37</v>
      </c>
      <c r="E4" s="14" t="s">
        <v>38</v>
      </c>
      <c r="F4" s="14" t="s">
        <v>45</v>
      </c>
      <c r="G4" s="14">
        <v>0</v>
      </c>
      <c r="H4" s="14" t="s">
        <v>9</v>
      </c>
      <c r="I4" s="14"/>
      <c r="J4" s="14" t="s">
        <v>40</v>
      </c>
      <c r="K4" s="14" t="s">
        <v>41</v>
      </c>
      <c r="L4" s="14"/>
      <c r="M4" s="14"/>
      <c r="N4" s="14"/>
      <c r="O4" s="14"/>
      <c r="P4" s="14"/>
      <c r="Q4" s="14"/>
      <c r="R4" s="14"/>
      <c r="S4" s="14" t="s">
        <v>42</v>
      </c>
      <c r="T4" s="14" t="s">
        <v>49</v>
      </c>
    </row>
    <row r="5" spans="1:20" ht="15.75" customHeight="1" x14ac:dyDescent="0.2">
      <c r="A5" s="14">
        <v>10345</v>
      </c>
      <c r="B5" s="15">
        <v>44450</v>
      </c>
      <c r="C5" s="14" t="s">
        <v>36</v>
      </c>
      <c r="D5" s="14" t="s">
        <v>37</v>
      </c>
      <c r="E5" s="14" t="s">
        <v>38</v>
      </c>
      <c r="F5" s="15">
        <v>38566</v>
      </c>
      <c r="G5" s="14">
        <v>16</v>
      </c>
      <c r="H5" s="14" t="s">
        <v>9</v>
      </c>
      <c r="I5" s="14"/>
      <c r="J5" s="14" t="s">
        <v>40</v>
      </c>
      <c r="K5" s="14" t="s">
        <v>41</v>
      </c>
      <c r="L5" s="14"/>
      <c r="M5" s="14"/>
      <c r="N5" s="14"/>
      <c r="O5" s="14"/>
      <c r="P5" s="14"/>
      <c r="Q5" s="14"/>
      <c r="R5" s="14"/>
      <c r="S5" s="14" t="s">
        <v>50</v>
      </c>
      <c r="T5" s="14" t="s">
        <v>51</v>
      </c>
    </row>
    <row r="6" spans="1:20" ht="15.75" customHeight="1" x14ac:dyDescent="0.2">
      <c r="A6" s="14">
        <v>10344</v>
      </c>
      <c r="B6" s="15">
        <v>44450</v>
      </c>
      <c r="C6" s="14" t="s">
        <v>36</v>
      </c>
      <c r="D6" s="14" t="s">
        <v>37</v>
      </c>
      <c r="E6" s="14" t="s">
        <v>38</v>
      </c>
      <c r="F6" s="14" t="s">
        <v>52</v>
      </c>
      <c r="G6" s="14">
        <v>0</v>
      </c>
      <c r="H6" s="14" t="s">
        <v>20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 t="s">
        <v>53</v>
      </c>
      <c r="T6" s="14" t="s">
        <v>54</v>
      </c>
    </row>
    <row r="7" spans="1:20" ht="15.75" customHeight="1" x14ac:dyDescent="0.2">
      <c r="A7" s="14">
        <v>10343</v>
      </c>
      <c r="B7" s="15">
        <v>44450</v>
      </c>
      <c r="C7" s="14" t="s">
        <v>36</v>
      </c>
      <c r="D7" s="14" t="s">
        <v>37</v>
      </c>
      <c r="E7" s="14" t="s">
        <v>38</v>
      </c>
      <c r="F7" s="15">
        <v>44418</v>
      </c>
      <c r="G7" s="14">
        <v>0</v>
      </c>
      <c r="H7" s="14" t="s">
        <v>20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 t="s">
        <v>55</v>
      </c>
      <c r="T7" s="14" t="s">
        <v>56</v>
      </c>
    </row>
    <row r="8" spans="1:20" ht="15.75" customHeight="1" x14ac:dyDescent="0.2">
      <c r="A8" s="14">
        <v>10342</v>
      </c>
      <c r="B8" s="15">
        <v>44450</v>
      </c>
      <c r="C8" s="14" t="s">
        <v>36</v>
      </c>
      <c r="D8" s="14" t="s">
        <v>37</v>
      </c>
      <c r="E8" s="14" t="s">
        <v>57</v>
      </c>
      <c r="F8" s="15">
        <v>44418</v>
      </c>
      <c r="G8" s="14">
        <v>0</v>
      </c>
      <c r="H8" s="14" t="s">
        <v>20</v>
      </c>
      <c r="I8" s="14"/>
      <c r="J8" s="14"/>
      <c r="K8" s="14"/>
      <c r="L8" s="14"/>
      <c r="M8" s="14"/>
      <c r="N8" s="14"/>
      <c r="O8" s="14"/>
      <c r="P8" s="14"/>
      <c r="Q8" s="14"/>
      <c r="R8" s="14"/>
      <c r="S8" s="14" t="s">
        <v>55</v>
      </c>
      <c r="T8" s="14" t="s">
        <v>56</v>
      </c>
    </row>
    <row r="9" spans="1:20" ht="15.75" customHeight="1" x14ac:dyDescent="0.2">
      <c r="A9" s="14">
        <v>10341</v>
      </c>
      <c r="B9" s="15">
        <v>44450</v>
      </c>
      <c r="C9" s="14" t="s">
        <v>36</v>
      </c>
      <c r="D9" s="14" t="s">
        <v>37</v>
      </c>
      <c r="E9" s="14" t="s">
        <v>57</v>
      </c>
      <c r="F9" s="14" t="s">
        <v>58</v>
      </c>
      <c r="G9" s="14">
        <v>0</v>
      </c>
      <c r="H9" s="14" t="s">
        <v>20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 t="s">
        <v>55</v>
      </c>
      <c r="T9" s="14" t="s">
        <v>59</v>
      </c>
    </row>
    <row r="10" spans="1:20" ht="15.75" customHeight="1" x14ac:dyDescent="0.2">
      <c r="A10" s="14">
        <v>10340</v>
      </c>
      <c r="B10" s="15">
        <v>44450</v>
      </c>
      <c r="C10" s="14" t="s">
        <v>36</v>
      </c>
      <c r="D10" s="14" t="s">
        <v>37</v>
      </c>
      <c r="E10" s="14" t="s">
        <v>57</v>
      </c>
      <c r="F10" s="14" t="s">
        <v>58</v>
      </c>
      <c r="G10" s="14">
        <v>0</v>
      </c>
      <c r="H10" s="14" t="s">
        <v>20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 t="s">
        <v>53</v>
      </c>
      <c r="T10" s="14" t="s">
        <v>54</v>
      </c>
    </row>
    <row r="11" spans="1:20" ht="15.75" customHeight="1" x14ac:dyDescent="0.2">
      <c r="A11" s="14">
        <v>10339</v>
      </c>
      <c r="B11" s="15">
        <v>44450</v>
      </c>
      <c r="C11" s="14" t="s">
        <v>36</v>
      </c>
      <c r="D11" s="14" t="s">
        <v>37</v>
      </c>
      <c r="E11" s="14" t="s">
        <v>38</v>
      </c>
      <c r="F11" s="14" t="s">
        <v>60</v>
      </c>
      <c r="G11" s="14">
        <v>0</v>
      </c>
      <c r="H11" s="14" t="s">
        <v>20</v>
      </c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 t="s">
        <v>61</v>
      </c>
      <c r="T11" s="14" t="s">
        <v>62</v>
      </c>
    </row>
    <row r="12" spans="1:20" ht="15.75" customHeight="1" x14ac:dyDescent="0.2">
      <c r="A12" s="14">
        <v>10338</v>
      </c>
      <c r="B12" s="15">
        <v>44450</v>
      </c>
      <c r="C12" s="14" t="s">
        <v>36</v>
      </c>
      <c r="D12" s="14" t="s">
        <v>37</v>
      </c>
      <c r="E12" s="14" t="s">
        <v>38</v>
      </c>
      <c r="F12" s="14" t="s">
        <v>63</v>
      </c>
      <c r="G12" s="14">
        <v>0</v>
      </c>
      <c r="H12" s="14" t="s">
        <v>20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 t="s">
        <v>55</v>
      </c>
      <c r="T12" s="14" t="s">
        <v>56</v>
      </c>
    </row>
    <row r="13" spans="1:20" ht="15.75" customHeight="1" x14ac:dyDescent="0.2">
      <c r="A13" s="14">
        <v>10337</v>
      </c>
      <c r="B13" s="15">
        <v>44450</v>
      </c>
      <c r="C13" s="14" t="s">
        <v>36</v>
      </c>
      <c r="D13" s="14" t="s">
        <v>37</v>
      </c>
      <c r="E13" s="14" t="s">
        <v>38</v>
      </c>
      <c r="F13" s="15">
        <v>44326</v>
      </c>
      <c r="G13" s="14">
        <v>0</v>
      </c>
      <c r="H13" s="14" t="s">
        <v>15</v>
      </c>
      <c r="I13" s="14"/>
      <c r="J13" s="14"/>
      <c r="K13" s="14"/>
      <c r="L13" s="14"/>
      <c r="M13" s="14"/>
      <c r="N13" s="14"/>
      <c r="O13" s="14"/>
      <c r="P13" s="14" t="s">
        <v>46</v>
      </c>
      <c r="Q13" s="14"/>
      <c r="R13" s="14"/>
      <c r="S13" s="14" t="s">
        <v>64</v>
      </c>
      <c r="T13" s="14" t="s">
        <v>48</v>
      </c>
    </row>
    <row r="14" spans="1:20" ht="15.75" customHeight="1" x14ac:dyDescent="0.2">
      <c r="A14" s="14">
        <v>10336</v>
      </c>
      <c r="B14" s="15">
        <v>44450</v>
      </c>
      <c r="C14" s="14" t="s">
        <v>36</v>
      </c>
      <c r="D14" s="14" t="s">
        <v>37</v>
      </c>
      <c r="E14" s="14" t="s">
        <v>38</v>
      </c>
      <c r="F14" s="15">
        <v>44326</v>
      </c>
      <c r="G14" s="14">
        <v>0</v>
      </c>
      <c r="H14" s="14" t="s">
        <v>20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 t="s">
        <v>65</v>
      </c>
      <c r="T14" s="14" t="s">
        <v>66</v>
      </c>
    </row>
    <row r="15" spans="1:20" ht="15.75" customHeight="1" x14ac:dyDescent="0.2">
      <c r="A15" s="14">
        <v>10335</v>
      </c>
      <c r="B15" s="15">
        <v>44450</v>
      </c>
      <c r="C15" s="14" t="s">
        <v>36</v>
      </c>
      <c r="D15" s="14" t="s">
        <v>37</v>
      </c>
      <c r="E15" s="14" t="s">
        <v>57</v>
      </c>
      <c r="F15" s="14" t="s">
        <v>67</v>
      </c>
      <c r="G15" s="14">
        <v>0</v>
      </c>
      <c r="H15" s="14" t="s">
        <v>20</v>
      </c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 t="s">
        <v>68</v>
      </c>
      <c r="T15" s="14" t="s">
        <v>69</v>
      </c>
    </row>
    <row r="16" spans="1:20" ht="15.75" customHeight="1" x14ac:dyDescent="0.2">
      <c r="A16" s="14">
        <v>10334</v>
      </c>
      <c r="B16" s="15">
        <v>44450</v>
      </c>
      <c r="C16" s="14" t="s">
        <v>36</v>
      </c>
      <c r="D16" s="14" t="s">
        <v>37</v>
      </c>
      <c r="E16" s="14" t="s">
        <v>57</v>
      </c>
      <c r="F16" s="14" t="s">
        <v>67</v>
      </c>
      <c r="G16" s="14">
        <v>0</v>
      </c>
      <c r="H16" s="14" t="s">
        <v>20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 t="s">
        <v>55</v>
      </c>
      <c r="T16" s="14" t="s">
        <v>56</v>
      </c>
    </row>
    <row r="17" spans="1:20" ht="15.75" customHeight="1" x14ac:dyDescent="0.2">
      <c r="A17" s="14">
        <v>10333</v>
      </c>
      <c r="B17" s="15">
        <v>44450</v>
      </c>
      <c r="C17" s="14" t="s">
        <v>36</v>
      </c>
      <c r="D17" s="14" t="s">
        <v>37</v>
      </c>
      <c r="E17" s="14" t="s">
        <v>38</v>
      </c>
      <c r="F17" s="14" t="s">
        <v>70</v>
      </c>
      <c r="G17" s="14">
        <v>3</v>
      </c>
      <c r="H17" s="14" t="s">
        <v>9</v>
      </c>
      <c r="I17" s="14"/>
      <c r="J17" s="14" t="s">
        <v>40</v>
      </c>
      <c r="K17" s="14" t="s">
        <v>71</v>
      </c>
      <c r="L17" s="14"/>
      <c r="M17" s="14"/>
      <c r="N17" s="14"/>
      <c r="O17" s="14"/>
      <c r="P17" s="14"/>
      <c r="Q17" s="14"/>
      <c r="R17" s="14"/>
      <c r="S17" s="14" t="s">
        <v>72</v>
      </c>
      <c r="T17" s="14" t="s">
        <v>73</v>
      </c>
    </row>
    <row r="18" spans="1:20" ht="15.75" customHeight="1" x14ac:dyDescent="0.2">
      <c r="A18" s="14">
        <v>10332</v>
      </c>
      <c r="B18" s="15">
        <v>44419</v>
      </c>
      <c r="C18" s="14" t="s">
        <v>36</v>
      </c>
      <c r="D18" s="14" t="s">
        <v>37</v>
      </c>
      <c r="E18" s="14" t="s">
        <v>38</v>
      </c>
      <c r="F18" s="14" t="s">
        <v>74</v>
      </c>
      <c r="G18" s="14">
        <v>12</v>
      </c>
      <c r="H18" s="14" t="s">
        <v>11</v>
      </c>
      <c r="I18" s="14"/>
      <c r="J18" s="14"/>
      <c r="K18" s="14"/>
      <c r="L18" s="14" t="s">
        <v>75</v>
      </c>
      <c r="M18" s="14" t="s">
        <v>76</v>
      </c>
      <c r="N18" s="14"/>
      <c r="O18" s="14"/>
      <c r="P18" s="14"/>
      <c r="Q18" s="14"/>
      <c r="R18" s="14"/>
      <c r="S18" s="14" t="s">
        <v>77</v>
      </c>
      <c r="T18" s="14" t="s">
        <v>78</v>
      </c>
    </row>
    <row r="19" spans="1:20" ht="15.75" customHeight="1" x14ac:dyDescent="0.2">
      <c r="A19" s="14">
        <v>10331</v>
      </c>
      <c r="B19" s="15">
        <v>44419</v>
      </c>
      <c r="C19" s="14" t="s">
        <v>36</v>
      </c>
      <c r="D19" s="14" t="s">
        <v>37</v>
      </c>
      <c r="E19" s="14" t="s">
        <v>57</v>
      </c>
      <c r="F19" s="14" t="s">
        <v>79</v>
      </c>
      <c r="G19" s="14">
        <v>15</v>
      </c>
      <c r="H19" s="14" t="s">
        <v>9</v>
      </c>
      <c r="I19" s="14"/>
      <c r="J19" s="14" t="s">
        <v>40</v>
      </c>
      <c r="K19" s="14" t="s">
        <v>41</v>
      </c>
      <c r="L19" s="14"/>
      <c r="M19" s="14"/>
      <c r="N19" s="14"/>
      <c r="O19" s="14"/>
      <c r="P19" s="14"/>
      <c r="Q19" s="14"/>
      <c r="R19" s="14"/>
      <c r="S19" s="14" t="s">
        <v>42</v>
      </c>
      <c r="T19" s="14" t="s">
        <v>80</v>
      </c>
    </row>
    <row r="20" spans="1:20" ht="15.75" customHeight="1" x14ac:dyDescent="0.2">
      <c r="A20" s="14">
        <v>10330</v>
      </c>
      <c r="B20" s="15">
        <v>44419</v>
      </c>
      <c r="C20" s="14" t="s">
        <v>36</v>
      </c>
      <c r="D20" s="14" t="s">
        <v>37</v>
      </c>
      <c r="E20" s="14" t="s">
        <v>57</v>
      </c>
      <c r="F20" s="14" t="s">
        <v>81</v>
      </c>
      <c r="G20" s="14">
        <v>2</v>
      </c>
      <c r="H20" s="14" t="s">
        <v>9</v>
      </c>
      <c r="I20" s="14"/>
      <c r="J20" s="14" t="s">
        <v>40</v>
      </c>
      <c r="K20" s="14" t="s">
        <v>41</v>
      </c>
      <c r="L20" s="14"/>
      <c r="M20" s="14"/>
      <c r="N20" s="14"/>
      <c r="O20" s="14"/>
      <c r="P20" s="14"/>
      <c r="Q20" s="14"/>
      <c r="R20" s="14"/>
      <c r="S20" s="14" t="s">
        <v>42</v>
      </c>
      <c r="T20" s="14" t="s">
        <v>82</v>
      </c>
    </row>
    <row r="21" spans="1:20" ht="15.75" customHeight="1" x14ac:dyDescent="0.2">
      <c r="A21" s="14">
        <v>10329</v>
      </c>
      <c r="B21" s="15">
        <v>44419</v>
      </c>
      <c r="C21" s="14" t="s">
        <v>36</v>
      </c>
      <c r="D21" s="14" t="s">
        <v>37</v>
      </c>
      <c r="E21" s="14" t="s">
        <v>38</v>
      </c>
      <c r="F21" s="14" t="s">
        <v>83</v>
      </c>
      <c r="G21" s="14">
        <v>12</v>
      </c>
      <c r="H21" s="14" t="s">
        <v>9</v>
      </c>
      <c r="I21" s="14"/>
      <c r="J21" s="14" t="s">
        <v>40</v>
      </c>
      <c r="K21" s="14" t="s">
        <v>41</v>
      </c>
      <c r="L21" s="14"/>
      <c r="M21" s="14"/>
      <c r="N21" s="14"/>
      <c r="O21" s="14"/>
      <c r="P21" s="14"/>
      <c r="Q21" s="14"/>
      <c r="R21" s="14"/>
      <c r="S21" s="14" t="s">
        <v>42</v>
      </c>
      <c r="T21" s="14" t="s">
        <v>82</v>
      </c>
    </row>
    <row r="22" spans="1:20" ht="15.75" customHeight="1" x14ac:dyDescent="0.2">
      <c r="A22" s="14">
        <v>10328</v>
      </c>
      <c r="B22" s="15">
        <v>44419</v>
      </c>
      <c r="C22" s="14" t="s">
        <v>36</v>
      </c>
      <c r="D22" s="14" t="s">
        <v>37</v>
      </c>
      <c r="E22" s="14" t="s">
        <v>38</v>
      </c>
      <c r="F22" s="14" t="s">
        <v>84</v>
      </c>
      <c r="G22" s="14">
        <v>7</v>
      </c>
      <c r="H22" s="14" t="s">
        <v>9</v>
      </c>
      <c r="I22" s="14"/>
      <c r="J22" s="14" t="s">
        <v>40</v>
      </c>
      <c r="K22" s="14" t="s">
        <v>85</v>
      </c>
      <c r="L22" s="14"/>
      <c r="M22" s="14"/>
      <c r="N22" s="14"/>
      <c r="O22" s="14"/>
      <c r="P22" s="14"/>
      <c r="Q22" s="14"/>
      <c r="R22" s="14"/>
      <c r="S22" s="14" t="s">
        <v>86</v>
      </c>
      <c r="T22" s="14" t="s">
        <v>87</v>
      </c>
    </row>
    <row r="23" spans="1:20" ht="15.75" customHeight="1" x14ac:dyDescent="0.2">
      <c r="A23" s="14">
        <v>10327</v>
      </c>
      <c r="B23" s="15">
        <v>44419</v>
      </c>
      <c r="C23" s="14" t="s">
        <v>36</v>
      </c>
      <c r="D23" s="14" t="s">
        <v>37</v>
      </c>
      <c r="E23" s="14" t="s">
        <v>38</v>
      </c>
      <c r="F23" s="14" t="s">
        <v>88</v>
      </c>
      <c r="G23" s="14">
        <v>0</v>
      </c>
      <c r="H23" s="14" t="s">
        <v>9</v>
      </c>
      <c r="I23" s="14"/>
      <c r="J23" s="14" t="s">
        <v>40</v>
      </c>
      <c r="K23" s="14" t="s">
        <v>41</v>
      </c>
      <c r="L23" s="14"/>
      <c r="M23" s="14"/>
      <c r="N23" s="14"/>
      <c r="O23" s="14"/>
      <c r="P23" s="14"/>
      <c r="Q23" s="14"/>
      <c r="R23" s="14"/>
      <c r="S23" s="14" t="s">
        <v>42</v>
      </c>
      <c r="T23" s="14" t="s">
        <v>82</v>
      </c>
    </row>
    <row r="24" spans="1:20" ht="15.75" customHeight="1" x14ac:dyDescent="0.2">
      <c r="A24" s="14">
        <v>10326</v>
      </c>
      <c r="B24" s="15">
        <v>44419</v>
      </c>
      <c r="C24" s="14" t="s">
        <v>36</v>
      </c>
      <c r="D24" s="14" t="s">
        <v>44</v>
      </c>
      <c r="E24" s="14" t="s">
        <v>38</v>
      </c>
      <c r="F24" s="14" t="s">
        <v>89</v>
      </c>
      <c r="G24" s="14">
        <v>2</v>
      </c>
      <c r="H24" s="14" t="s">
        <v>13</v>
      </c>
      <c r="I24" s="14"/>
      <c r="J24" s="14"/>
      <c r="K24" s="14"/>
      <c r="L24" s="14"/>
      <c r="M24" s="14"/>
      <c r="N24" s="14" t="s">
        <v>90</v>
      </c>
      <c r="O24" s="14"/>
      <c r="P24" s="14"/>
      <c r="Q24" s="14"/>
      <c r="R24" s="14"/>
      <c r="S24" s="14" t="s">
        <v>91</v>
      </c>
      <c r="T24" s="14" t="s">
        <v>92</v>
      </c>
    </row>
    <row r="25" spans="1:20" ht="15.75" customHeight="1" x14ac:dyDescent="0.2">
      <c r="A25" s="14">
        <v>10325</v>
      </c>
      <c r="B25" s="15">
        <v>44419</v>
      </c>
      <c r="C25" s="14" t="s">
        <v>36</v>
      </c>
      <c r="D25" s="14" t="s">
        <v>37</v>
      </c>
      <c r="E25" s="14" t="s">
        <v>57</v>
      </c>
      <c r="F25" s="14" t="s">
        <v>93</v>
      </c>
      <c r="G25" s="14">
        <v>1</v>
      </c>
      <c r="H25" s="14" t="s">
        <v>9</v>
      </c>
      <c r="I25" s="14"/>
      <c r="J25" s="14" t="s">
        <v>94</v>
      </c>
      <c r="K25" s="14"/>
      <c r="L25" s="14"/>
      <c r="M25" s="14"/>
      <c r="N25" s="14"/>
      <c r="O25" s="14"/>
      <c r="P25" s="14"/>
      <c r="Q25" s="14"/>
      <c r="R25" s="14"/>
      <c r="S25" s="14" t="s">
        <v>95</v>
      </c>
      <c r="T25" s="14" t="s">
        <v>96</v>
      </c>
    </row>
    <row r="26" spans="1:20" ht="15.75" customHeight="1" x14ac:dyDescent="0.2">
      <c r="A26" s="14">
        <v>10324</v>
      </c>
      <c r="B26" s="15">
        <v>44419</v>
      </c>
      <c r="C26" s="14" t="s">
        <v>36</v>
      </c>
      <c r="D26" s="14" t="s">
        <v>44</v>
      </c>
      <c r="E26" s="14" t="s">
        <v>57</v>
      </c>
      <c r="F26" s="14" t="s">
        <v>97</v>
      </c>
      <c r="G26" s="14">
        <v>2</v>
      </c>
      <c r="H26" s="14" t="s">
        <v>9</v>
      </c>
      <c r="I26" s="14"/>
      <c r="J26" s="14" t="s">
        <v>40</v>
      </c>
      <c r="K26" s="14" t="s">
        <v>41</v>
      </c>
      <c r="L26" s="14"/>
      <c r="M26" s="14"/>
      <c r="N26" s="14"/>
      <c r="O26" s="14"/>
      <c r="P26" s="14"/>
      <c r="Q26" s="14"/>
      <c r="R26" s="14"/>
      <c r="S26" s="14" t="s">
        <v>42</v>
      </c>
      <c r="T26" s="14" t="s">
        <v>43</v>
      </c>
    </row>
    <row r="27" spans="1:20" ht="15.75" customHeight="1" x14ac:dyDescent="0.2">
      <c r="A27" s="14">
        <v>10323</v>
      </c>
      <c r="B27" s="15">
        <v>44419</v>
      </c>
      <c r="C27" s="14" t="s">
        <v>36</v>
      </c>
      <c r="D27" s="14" t="s">
        <v>37</v>
      </c>
      <c r="E27" s="14" t="s">
        <v>57</v>
      </c>
      <c r="F27" s="14" t="s">
        <v>98</v>
      </c>
      <c r="G27" s="14">
        <v>0</v>
      </c>
      <c r="H27" s="14" t="s">
        <v>17</v>
      </c>
      <c r="I27" s="14"/>
      <c r="J27" s="14"/>
      <c r="K27" s="14"/>
      <c r="L27" s="14"/>
      <c r="M27" s="14"/>
      <c r="N27" s="14"/>
      <c r="O27" s="14"/>
      <c r="P27" s="14"/>
      <c r="Q27" s="14"/>
      <c r="R27" s="14" t="s">
        <v>99</v>
      </c>
      <c r="S27" s="14" t="s">
        <v>100</v>
      </c>
      <c r="T27" s="14" t="s">
        <v>101</v>
      </c>
    </row>
    <row r="28" spans="1:20" ht="15.75" customHeight="1" x14ac:dyDescent="0.2">
      <c r="A28" s="14">
        <v>10322</v>
      </c>
      <c r="B28" s="15">
        <v>44419</v>
      </c>
      <c r="C28" s="14" t="s">
        <v>36</v>
      </c>
      <c r="D28" s="14" t="s">
        <v>44</v>
      </c>
      <c r="E28" s="14" t="s">
        <v>38</v>
      </c>
      <c r="F28" s="14" t="s">
        <v>52</v>
      </c>
      <c r="G28" s="14">
        <v>0</v>
      </c>
      <c r="H28" s="14" t="s">
        <v>9</v>
      </c>
      <c r="I28" s="14"/>
      <c r="J28" s="14" t="s">
        <v>94</v>
      </c>
      <c r="K28" s="14"/>
      <c r="L28" s="14"/>
      <c r="M28" s="14"/>
      <c r="N28" s="14"/>
      <c r="O28" s="14"/>
      <c r="P28" s="14"/>
      <c r="Q28" s="14"/>
      <c r="R28" s="14"/>
      <c r="S28" s="14" t="s">
        <v>95</v>
      </c>
      <c r="T28" s="14" t="s">
        <v>96</v>
      </c>
    </row>
    <row r="29" spans="1:20" ht="15.75" customHeight="1" x14ac:dyDescent="0.2">
      <c r="A29" s="14">
        <v>10321</v>
      </c>
      <c r="B29" s="15">
        <v>44419</v>
      </c>
      <c r="C29" s="14" t="s">
        <v>36</v>
      </c>
      <c r="D29" s="14" t="s">
        <v>37</v>
      </c>
      <c r="E29" s="14" t="s">
        <v>57</v>
      </c>
      <c r="F29" s="15">
        <v>43989</v>
      </c>
      <c r="G29" s="14">
        <v>1</v>
      </c>
      <c r="H29" s="14" t="s">
        <v>9</v>
      </c>
      <c r="I29" s="14"/>
      <c r="J29" s="14" t="s">
        <v>40</v>
      </c>
      <c r="K29" s="14" t="s">
        <v>41</v>
      </c>
      <c r="L29" s="14"/>
      <c r="M29" s="14"/>
      <c r="N29" s="14"/>
      <c r="O29" s="14"/>
      <c r="P29" s="14"/>
      <c r="Q29" s="14"/>
      <c r="R29" s="14"/>
      <c r="S29" s="14" t="s">
        <v>42</v>
      </c>
      <c r="T29" s="14" t="s">
        <v>43</v>
      </c>
    </row>
    <row r="30" spans="1:20" ht="15.75" customHeight="1" x14ac:dyDescent="0.2">
      <c r="A30" s="14">
        <v>10320</v>
      </c>
      <c r="B30" s="15">
        <v>44419</v>
      </c>
      <c r="C30" s="14" t="s">
        <v>36</v>
      </c>
      <c r="D30" s="14" t="s">
        <v>37</v>
      </c>
      <c r="E30" s="14" t="s">
        <v>57</v>
      </c>
      <c r="F30" s="15">
        <v>44237</v>
      </c>
      <c r="G30" s="14">
        <v>0</v>
      </c>
      <c r="H30" s="14" t="s">
        <v>20</v>
      </c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 t="s">
        <v>55</v>
      </c>
      <c r="T30" s="14" t="s">
        <v>56</v>
      </c>
    </row>
    <row r="31" spans="1:20" ht="15.75" customHeight="1" x14ac:dyDescent="0.2">
      <c r="A31" s="14">
        <v>10319</v>
      </c>
      <c r="B31" s="15">
        <v>44419</v>
      </c>
      <c r="C31" s="14" t="s">
        <v>36</v>
      </c>
      <c r="D31" s="14" t="s">
        <v>37</v>
      </c>
      <c r="E31" s="14" t="s">
        <v>57</v>
      </c>
      <c r="F31" s="15">
        <v>44449</v>
      </c>
      <c r="G31" s="14">
        <v>0</v>
      </c>
      <c r="H31" s="14" t="s">
        <v>20</v>
      </c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 t="s">
        <v>55</v>
      </c>
      <c r="T31" s="14" t="s">
        <v>56</v>
      </c>
    </row>
    <row r="32" spans="1:20" ht="15.75" customHeight="1" x14ac:dyDescent="0.2">
      <c r="A32" s="14">
        <v>10318</v>
      </c>
      <c r="B32" s="15">
        <v>44419</v>
      </c>
      <c r="C32" s="14" t="s">
        <v>36</v>
      </c>
      <c r="D32" s="14" t="s">
        <v>37</v>
      </c>
      <c r="E32" s="14" t="s">
        <v>38</v>
      </c>
      <c r="F32" s="14" t="s">
        <v>102</v>
      </c>
      <c r="G32" s="14">
        <v>4</v>
      </c>
      <c r="H32" s="14" t="s">
        <v>17</v>
      </c>
      <c r="I32" s="14"/>
      <c r="J32" s="14"/>
      <c r="K32" s="14"/>
      <c r="L32" s="14"/>
      <c r="M32" s="14"/>
      <c r="N32" s="14"/>
      <c r="O32" s="14"/>
      <c r="P32" s="14"/>
      <c r="Q32" s="14"/>
      <c r="R32" s="14" t="s">
        <v>99</v>
      </c>
      <c r="S32" s="14" t="s">
        <v>50</v>
      </c>
      <c r="T32" s="14" t="s">
        <v>103</v>
      </c>
    </row>
    <row r="33" spans="1:20" ht="15.75" customHeight="1" x14ac:dyDescent="0.2">
      <c r="A33" s="14">
        <v>10317</v>
      </c>
      <c r="B33" s="15">
        <v>44419</v>
      </c>
      <c r="C33" s="14" t="s">
        <v>36</v>
      </c>
      <c r="D33" s="14" t="s">
        <v>37</v>
      </c>
      <c r="E33" s="14" t="s">
        <v>57</v>
      </c>
      <c r="F33" s="14" t="s">
        <v>104</v>
      </c>
      <c r="G33" s="14">
        <v>0</v>
      </c>
      <c r="H33" s="14" t="s">
        <v>9</v>
      </c>
      <c r="I33" s="14"/>
      <c r="J33" s="14" t="s">
        <v>40</v>
      </c>
      <c r="K33" s="14" t="s">
        <v>41</v>
      </c>
      <c r="L33" s="14"/>
      <c r="M33" s="14"/>
      <c r="N33" s="14"/>
      <c r="O33" s="14"/>
      <c r="P33" s="14"/>
      <c r="Q33" s="14"/>
      <c r="R33" s="14"/>
      <c r="S33" s="14" t="s">
        <v>42</v>
      </c>
      <c r="T33" s="14" t="s">
        <v>43</v>
      </c>
    </row>
    <row r="34" spans="1:20" ht="15.75" customHeight="1" x14ac:dyDescent="0.2">
      <c r="A34" s="14">
        <v>10316</v>
      </c>
      <c r="B34" s="15">
        <v>44419</v>
      </c>
      <c r="C34" s="14" t="s">
        <v>36</v>
      </c>
      <c r="D34" s="14" t="s">
        <v>37</v>
      </c>
      <c r="E34" s="14" t="s">
        <v>57</v>
      </c>
      <c r="F34" s="14" t="s">
        <v>105</v>
      </c>
      <c r="G34" s="14">
        <v>1</v>
      </c>
      <c r="H34" s="14" t="s">
        <v>9</v>
      </c>
      <c r="I34" s="14"/>
      <c r="J34" s="14" t="s">
        <v>40</v>
      </c>
      <c r="K34" s="14" t="s">
        <v>41</v>
      </c>
      <c r="L34" s="14"/>
      <c r="M34" s="14"/>
      <c r="N34" s="14"/>
      <c r="O34" s="14"/>
      <c r="P34" s="14"/>
      <c r="Q34" s="14"/>
      <c r="R34" s="14"/>
      <c r="S34" s="14" t="s">
        <v>42</v>
      </c>
      <c r="T34" s="14" t="s">
        <v>43</v>
      </c>
    </row>
    <row r="35" spans="1:20" ht="15.75" customHeight="1" x14ac:dyDescent="0.2">
      <c r="A35" s="14">
        <v>10315</v>
      </c>
      <c r="B35" s="15">
        <v>44419</v>
      </c>
      <c r="C35" s="14" t="s">
        <v>36</v>
      </c>
      <c r="D35" s="14" t="s">
        <v>37</v>
      </c>
      <c r="E35" s="14" t="s">
        <v>38</v>
      </c>
      <c r="F35" s="14" t="s">
        <v>106</v>
      </c>
      <c r="G35" s="14">
        <v>6</v>
      </c>
      <c r="H35" s="14" t="s">
        <v>9</v>
      </c>
      <c r="I35" s="14"/>
      <c r="J35" s="14" t="s">
        <v>40</v>
      </c>
      <c r="K35" s="14" t="s">
        <v>41</v>
      </c>
      <c r="L35" s="14"/>
      <c r="M35" s="14"/>
      <c r="N35" s="14"/>
      <c r="O35" s="14"/>
      <c r="P35" s="14"/>
      <c r="Q35" s="14"/>
      <c r="R35" s="14"/>
      <c r="S35" s="14" t="s">
        <v>42</v>
      </c>
      <c r="T35" s="14" t="s">
        <v>43</v>
      </c>
    </row>
    <row r="36" spans="1:20" ht="15.75" customHeight="1" x14ac:dyDescent="0.2">
      <c r="A36" s="14">
        <v>10314</v>
      </c>
      <c r="B36" s="15">
        <v>44419</v>
      </c>
      <c r="C36" s="14" t="s">
        <v>36</v>
      </c>
      <c r="D36" s="14" t="s">
        <v>37</v>
      </c>
      <c r="E36" s="14" t="s">
        <v>57</v>
      </c>
      <c r="F36" s="14" t="s">
        <v>107</v>
      </c>
      <c r="G36" s="14">
        <v>0</v>
      </c>
      <c r="H36" s="14" t="s">
        <v>9</v>
      </c>
      <c r="I36" s="14"/>
      <c r="J36" s="14" t="s">
        <v>40</v>
      </c>
      <c r="K36" s="14" t="s">
        <v>41</v>
      </c>
      <c r="L36" s="14"/>
      <c r="M36" s="14"/>
      <c r="N36" s="14"/>
      <c r="O36" s="14"/>
      <c r="P36" s="14"/>
      <c r="Q36" s="14"/>
      <c r="R36" s="14"/>
      <c r="S36" s="14" t="s">
        <v>42</v>
      </c>
      <c r="T36" s="14" t="s">
        <v>108</v>
      </c>
    </row>
    <row r="37" spans="1:20" ht="15" x14ac:dyDescent="0.2">
      <c r="A37" s="14">
        <v>10313</v>
      </c>
      <c r="B37" s="15">
        <v>44419</v>
      </c>
      <c r="C37" s="14" t="s">
        <v>36</v>
      </c>
      <c r="D37" s="14" t="s">
        <v>37</v>
      </c>
      <c r="E37" s="14" t="s">
        <v>38</v>
      </c>
      <c r="F37" s="15">
        <v>38446</v>
      </c>
      <c r="G37" s="14">
        <v>16</v>
      </c>
      <c r="H37" s="14" t="s">
        <v>9</v>
      </c>
      <c r="I37" s="14"/>
      <c r="J37" s="14" t="s">
        <v>94</v>
      </c>
      <c r="K37" s="14"/>
      <c r="L37" s="14"/>
      <c r="M37" s="14"/>
      <c r="N37" s="14"/>
      <c r="O37" s="14"/>
      <c r="P37" s="14"/>
      <c r="Q37" s="14"/>
      <c r="R37" s="14"/>
      <c r="S37" s="14" t="s">
        <v>109</v>
      </c>
      <c r="T37" s="14" t="s">
        <v>110</v>
      </c>
    </row>
    <row r="38" spans="1:20" ht="15" x14ac:dyDescent="0.2">
      <c r="A38" s="14">
        <v>10312</v>
      </c>
      <c r="B38" s="15">
        <v>44419</v>
      </c>
      <c r="C38" s="14" t="s">
        <v>36</v>
      </c>
      <c r="D38" s="14" t="s">
        <v>37</v>
      </c>
      <c r="E38" s="14" t="s">
        <v>38</v>
      </c>
      <c r="F38" s="14" t="s">
        <v>111</v>
      </c>
      <c r="G38" s="14">
        <v>14</v>
      </c>
      <c r="H38" s="14" t="s">
        <v>9</v>
      </c>
      <c r="I38" s="14"/>
      <c r="J38" s="14" t="s">
        <v>40</v>
      </c>
      <c r="K38" s="14" t="s">
        <v>85</v>
      </c>
      <c r="L38" s="14"/>
      <c r="M38" s="14"/>
      <c r="N38" s="14"/>
      <c r="O38" s="14"/>
      <c r="P38" s="14"/>
      <c r="Q38" s="14"/>
      <c r="R38" s="14"/>
      <c r="S38" s="14" t="s">
        <v>112</v>
      </c>
      <c r="T38" s="14" t="s">
        <v>87</v>
      </c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7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2021-11-09T06:25:12Z</dcterms:created>
  <dcterms:modified xsi:type="dcterms:W3CDTF">2021-11-09T06:25:13Z</dcterms:modified>
</cp:coreProperties>
</file>